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DRH\DRH_Epargne\ACTIONNARIAT SALARIE\ELIS FOR ALL 2025\3. Communication\2. Juin - Souscription\Simulateur\Simulateurs finaux\"/>
    </mc:Choice>
  </mc:AlternateContent>
  <xr:revisionPtr revIDLastSave="0" documentId="13_ncr:1_{F996B775-9A7D-495D-AE4F-9E4F0CF6D09B}" xr6:coauthVersionLast="47" xr6:coauthVersionMax="47" xr10:uidLastSave="{00000000-0000-0000-0000-000000000000}"/>
  <bookViews>
    <workbookView showSheetTabs="0" xWindow="28680" yWindow="-120" windowWidth="29040" windowHeight="15720" xr2:uid="{A5751B14-3695-4122-8AA2-800A903F25F6}"/>
  </bookViews>
  <sheets>
    <sheet name="FR - FCPE EUR" sheetId="5" r:id="rId1"/>
  </sheets>
  <definedNames>
    <definedName name="_xlnm.Print_Area" localSheetId="0">'FR - FCPE EUR'!$A$1:$K$100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2" i="5" l="1"/>
  <c r="D27" i="5"/>
  <c r="G27" i="5" s="1"/>
  <c r="G24" i="5" s="1"/>
  <c r="I90" i="5"/>
  <c r="E15" i="5"/>
  <c r="F44" i="5" l="1"/>
  <c r="B53" i="5"/>
  <c r="E85" i="5" l="1"/>
  <c r="D77" i="5"/>
  <c r="G11" i="5" l="1"/>
  <c r="D53" i="5" l="1"/>
  <c r="F53" i="5" s="1"/>
  <c r="H53" i="5" s="1"/>
  <c r="G15" i="5"/>
  <c r="E90" i="5"/>
  <c r="E91" i="5"/>
  <c r="E92" i="5"/>
  <c r="E89" i="5"/>
  <c r="E88" i="5"/>
  <c r="E87" i="5"/>
  <c r="E86" i="5"/>
  <c r="J53" i="5" l="1"/>
  <c r="E65" i="5" s="1"/>
  <c r="G65" i="5" s="1"/>
  <c r="F86" i="5"/>
  <c r="G86" i="5" s="1"/>
  <c r="H86" i="5" s="1"/>
  <c r="F91" i="5"/>
  <c r="G91" i="5" s="1"/>
  <c r="H91" i="5" s="1"/>
  <c r="F92" i="5"/>
  <c r="G92" i="5" s="1"/>
  <c r="H92" i="5" s="1"/>
  <c r="F85" i="5"/>
  <c r="G85" i="5" s="1"/>
  <c r="H85" i="5" s="1"/>
  <c r="F87" i="5"/>
  <c r="G87" i="5" s="1"/>
  <c r="H87" i="5" s="1"/>
  <c r="F77" i="5"/>
  <c r="H77" i="5" s="1"/>
  <c r="J77" i="5" s="1"/>
  <c r="F88" i="5"/>
  <c r="G88" i="5" s="1"/>
  <c r="H88" i="5" s="1"/>
  <c r="F89" i="5"/>
  <c r="G89" i="5" s="1"/>
  <c r="H89" i="5" s="1"/>
  <c r="F90" i="5"/>
  <c r="G90" i="5" s="1"/>
  <c r="H90" i="5" s="1"/>
</calcChain>
</file>

<file path=xl/sharedStrings.xml><?xml version="1.0" encoding="utf-8"?>
<sst xmlns="http://schemas.openxmlformats.org/spreadsheetml/2006/main" count="51" uniqueCount="46">
  <si>
    <t>EUR</t>
  </si>
  <si>
    <t>SIMULATOR</t>
  </si>
  <si>
    <t>Fyll bare inn turkise felter</t>
  </si>
  <si>
    <t>Referansepris</t>
  </si>
  <si>
    <t>Subscription
price</t>
  </si>
  <si>
    <t>Rabatt</t>
  </si>
  <si>
    <t>Valutakurs:</t>
  </si>
  <si>
    <t xml:space="preserve">Brutto årslønn </t>
  </si>
  <si>
    <t>Maks investeringsbeløp (1)</t>
  </si>
  <si>
    <t>NOK</t>
  </si>
  <si>
    <r>
      <rPr>
        <b/>
        <u/>
        <sz val="18"/>
        <color rgb="FF000059"/>
        <rFont val="Century Gothic"/>
        <family val="2"/>
      </rPr>
      <t>Steg 2 :</t>
    </r>
    <r>
      <rPr>
        <b/>
        <sz val="18"/>
        <color rgb="FF000059"/>
        <rFont val="Century Gothic"/>
        <family val="2"/>
      </rPr>
      <t xml:space="preserve"> Sett inn beløpet du vurderer å investere (innenfor grensen i steg 1)</t>
    </r>
  </si>
  <si>
    <t>Minst 50 Euro | Maks 1/4 av årslønn (begrenset oppad til 50,000 Euro)</t>
  </si>
  <si>
    <t>Beløp du vurderer å investere</t>
  </si>
  <si>
    <r>
      <rPr>
        <b/>
        <u/>
        <sz val="18"/>
        <color rgb="FF000059"/>
        <rFont val="Century Gothic"/>
        <family val="2"/>
      </rPr>
      <t>Steg 3 :</t>
    </r>
    <r>
      <rPr>
        <b/>
        <sz val="18"/>
        <color rgb="FF000059"/>
        <rFont val="Century Gothic"/>
        <family val="2"/>
      </rPr>
      <t xml:space="preserve"> Slik ser investeringen ut ved tegningstidspunktet</t>
    </r>
  </si>
  <si>
    <t>Beløp du betaler</t>
  </si>
  <si>
    <t xml:space="preserve">Total verdi av </t>
  </si>
  <si>
    <t>investeringen din (3)</t>
  </si>
  <si>
    <t xml:space="preserve">Totalt har du nå </t>
  </si>
  <si>
    <t>antall andeler</t>
  </si>
  <si>
    <t>Du mottar i tillegg dette antallet</t>
  </si>
  <si>
    <t>gratis andeler (2)</t>
  </si>
  <si>
    <t xml:space="preserve">Beløpet tilsvarer </t>
  </si>
  <si>
    <t>Slik har investeringen din vokst via Elis for All-tilbudet (gjennom rabatt og gratis aksjer):</t>
  </si>
  <si>
    <t>(Etter utløpet av bindingstiden på 3 år)</t>
  </si>
  <si>
    <r>
      <rPr>
        <b/>
        <u/>
        <sz val="18"/>
        <color rgb="FF000059"/>
        <rFont val="Century Gothic"/>
        <family val="2"/>
      </rPr>
      <t>Steg 4 :</t>
    </r>
    <r>
      <rPr>
        <b/>
        <sz val="18"/>
        <color rgb="FF000059"/>
        <rFont val="Century Gothic"/>
        <family val="2"/>
      </rPr>
      <t xml:space="preserve"> Simuler hvordan investeringen din ser ut  ved salg ved å sette inn en tenkt aksjekurs</t>
    </r>
  </si>
  <si>
    <t>Din investering vil følge utviklingen av Elis-aksjekursen, både oppover og nedover. Du bør også beregne hvor mye du taper ved et fall i aksjekursen.</t>
  </si>
  <si>
    <t xml:space="preserve">Tenkt aksjepris </t>
  </si>
  <si>
    <t>ved salg</t>
  </si>
  <si>
    <t>Aksjens utvikling</t>
  </si>
  <si>
    <t>Estimert total verdi av</t>
  </si>
  <si>
    <t>investeringen din</t>
  </si>
  <si>
    <t>Estimert total tap/fortjeneste</t>
  </si>
  <si>
    <t xml:space="preserve">Estimert total </t>
  </si>
  <si>
    <t>tap/fortjeneste</t>
  </si>
  <si>
    <t>Estimert tap/fortjeneste i prosent av opprinnelig investering</t>
  </si>
  <si>
    <t xml:space="preserve">Estimert tap/fortjeneste i </t>
  </si>
  <si>
    <t>prosent av opprinnelig investering</t>
  </si>
  <si>
    <t>AKSEJEKURSFLUKTUASJONSTABELL</t>
  </si>
  <si>
    <t>Aksjeprisens utvikling ved endt bindingstid</t>
  </si>
  <si>
    <t>Estrimert aksjepris ved endt bindingstid</t>
  </si>
  <si>
    <t>Estimert total verdi ved endt bindringstid</t>
  </si>
  <si>
    <t>Vennligst merk: Alle beløp og potensiell fortjeneste inkluderer ikke skatt eller risiko for valutavariasjoner</t>
  </si>
  <si>
    <t>(2) 1 aksje tilbys for 10 aksjer kjøpt</t>
  </si>
  <si>
    <t>(3) Beregnet på grunnlag av det totale antall aksjer investert med referanseprisen for aksjen</t>
  </si>
  <si>
    <r>
      <rPr>
        <b/>
        <u/>
        <sz val="18"/>
        <color rgb="FF000059"/>
        <rFont val="Century Gothic"/>
        <family val="2"/>
      </rPr>
      <t>Steg 1</t>
    </r>
    <r>
      <rPr>
        <b/>
        <sz val="18"/>
        <color rgb="FF000059"/>
        <rFont val="Century Gothic"/>
        <family val="2"/>
      </rPr>
      <t xml:space="preserve"> : Sett inn din brutto årslønn (inkludert provisjon/bonus) for 2025</t>
    </r>
  </si>
  <si>
    <t>(1) Tilsvarende 25 % av den estimerte årlige bruttolønnen for 2025 (inkludert bonuser) innenfor grensen på €50,000 (maksimumsbeløp som er tillatt å investere)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</si>
</sst>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([$€-2]\ * #,##0.00_);_([$€-2]\ * \(#,##0.00\);_([$€-2]\ * &quot;-&quot;??_);_(@_)"/>
    <numFmt numFmtId="165" formatCode="#,##0.00\ &quot;€&quot;"/>
    <numFmt numFmtId="166" formatCode="_-* #,##0.00\ [$€-40C]_-;\-* #,##0.00\ [$€-40C]_-;_-* &quot;-&quot;??\ [$€-40C]_-;_-@_-"/>
    <numFmt numFmtId="167" formatCode="_-* #,##0.00\ [$NOK]_-;\-* #,##0.00\ [$NOK]_-;_-* &quot;-&quot;??\ [$NOK]_-;_-@_-"/>
    <numFmt numFmtId="168" formatCode="_-* #,##0.0000\ [$NOK]_-;\-* #,##0.0000\ [$NOK]_-;_-* &quot;-&quot;??\ [$NOK]_-;_-@_-"/>
    <numFmt numFmtId="169" formatCode="#,##0.000\ &quot;€&quot;;[Red]\-#,##0.000\ &quot;€&quot;"/>
  </numFmts>
  <fonts count="5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40"/>
      <color rgb="FF000059"/>
      <name val="Century Gothic"/>
      <family val="2"/>
    </font>
    <font>
      <b/>
      <sz val="24"/>
      <color rgb="FF002060"/>
      <name val="Century Gothic"/>
      <family val="2"/>
    </font>
    <font>
      <b/>
      <sz val="22"/>
      <color rgb="FF000059"/>
      <name val="Century Gothic"/>
      <family val="2"/>
    </font>
    <font>
      <sz val="11"/>
      <color theme="1"/>
      <name val="Century Gothic"/>
      <family val="2"/>
    </font>
    <font>
      <b/>
      <sz val="16"/>
      <color rgb="FF16CBE2"/>
      <name val="Century Gothic"/>
      <family val="2"/>
    </font>
    <font>
      <i/>
      <sz val="12"/>
      <name val="Century Gothic"/>
      <family val="2"/>
    </font>
    <font>
      <i/>
      <sz val="14"/>
      <color theme="1"/>
      <name val="Century Gothic"/>
      <family val="2"/>
    </font>
    <font>
      <i/>
      <sz val="14"/>
      <name val="Century Gothic"/>
      <family val="2"/>
    </font>
    <font>
      <b/>
      <sz val="13"/>
      <color theme="1"/>
      <name val="Century Gothic"/>
      <family val="2"/>
    </font>
    <font>
      <b/>
      <i/>
      <sz val="12"/>
      <color rgb="FFFF0000"/>
      <name val="Century Gothic"/>
      <family val="2"/>
    </font>
    <font>
      <b/>
      <i/>
      <u/>
      <sz val="16"/>
      <color theme="1"/>
      <name val="Century Gothic"/>
      <family val="2"/>
    </font>
    <font>
      <b/>
      <i/>
      <sz val="12"/>
      <color theme="0"/>
      <name val="Century Gothic"/>
      <family val="2"/>
    </font>
    <font>
      <i/>
      <sz val="12"/>
      <color rgb="FFFF0000"/>
      <name val="Century Gothic"/>
      <family val="2"/>
    </font>
    <font>
      <b/>
      <i/>
      <sz val="12"/>
      <name val="Century Gothic"/>
      <family val="2"/>
    </font>
    <font>
      <i/>
      <sz val="12"/>
      <color theme="1"/>
      <name val="Century Gothic"/>
      <family val="2"/>
    </font>
    <font>
      <b/>
      <i/>
      <sz val="12"/>
      <color theme="1"/>
      <name val="Century Gothic"/>
      <family val="2"/>
    </font>
    <font>
      <i/>
      <sz val="11"/>
      <color theme="1"/>
      <name val="Century Gothic"/>
      <family val="2"/>
    </font>
    <font>
      <b/>
      <i/>
      <sz val="18"/>
      <color rgb="FFFF0000"/>
      <name val="Century Gothic"/>
      <family val="2"/>
    </font>
    <font>
      <b/>
      <sz val="18"/>
      <color rgb="FF000059"/>
      <name val="Century Gothic"/>
      <family val="2"/>
    </font>
    <font>
      <b/>
      <u/>
      <sz val="18"/>
      <color rgb="FF000059"/>
      <name val="Century Gothic"/>
      <family val="2"/>
    </font>
    <font>
      <b/>
      <i/>
      <sz val="14"/>
      <color rgb="FFFF0000"/>
      <name val="Century Gothic"/>
      <family val="2"/>
    </font>
    <font>
      <b/>
      <sz val="14"/>
      <color rgb="FF000059"/>
      <name val="Century Gothic"/>
      <family val="2"/>
    </font>
    <font>
      <i/>
      <sz val="14"/>
      <color rgb="FF000059"/>
      <name val="Century Gothic"/>
      <family val="2"/>
    </font>
    <font>
      <b/>
      <sz val="14"/>
      <color rgb="FF16CBE2"/>
      <name val="Century Gothic"/>
      <family val="2"/>
    </font>
    <font>
      <b/>
      <sz val="12"/>
      <color rgb="FFFF0000"/>
      <name val="Century Gothic"/>
      <family val="2"/>
    </font>
    <font>
      <i/>
      <sz val="16"/>
      <color theme="1"/>
      <name val="Century Gothic"/>
      <family val="2"/>
    </font>
    <font>
      <b/>
      <i/>
      <u/>
      <sz val="18"/>
      <color rgb="FF000059"/>
      <name val="Century Gothic"/>
      <family val="2"/>
    </font>
    <font>
      <b/>
      <u/>
      <sz val="14"/>
      <color rgb="FF000059"/>
      <name val="Century Gothic"/>
      <family val="2"/>
    </font>
    <font>
      <b/>
      <sz val="14"/>
      <color theme="1"/>
      <name val="Century Gothic"/>
      <family val="2"/>
    </font>
    <font>
      <b/>
      <sz val="14"/>
      <color theme="0"/>
      <name val="Century Gothic"/>
      <family val="2"/>
    </font>
    <font>
      <b/>
      <sz val="16"/>
      <color rgb="FF000059"/>
      <name val="Century Gothic"/>
      <family val="2"/>
    </font>
    <font>
      <b/>
      <i/>
      <sz val="11"/>
      <color rgb="FFFF0000"/>
      <name val="Century Gothic"/>
      <family val="2"/>
    </font>
    <font>
      <b/>
      <i/>
      <sz val="11"/>
      <color theme="0"/>
      <name val="Century Gothic"/>
      <family val="2"/>
    </font>
    <font>
      <b/>
      <sz val="26"/>
      <color theme="1"/>
      <name val="Century Gothic"/>
      <family val="2"/>
    </font>
    <font>
      <sz val="11"/>
      <name val="Century Gothic"/>
      <family val="2"/>
    </font>
    <font>
      <b/>
      <sz val="26"/>
      <name val="Century Gothic"/>
      <family val="2"/>
    </font>
    <font>
      <sz val="11"/>
      <color theme="0"/>
      <name val="Century Gothic"/>
      <family val="2"/>
    </font>
    <font>
      <b/>
      <u/>
      <sz val="16"/>
      <color theme="1"/>
      <name val="Century Gothic"/>
      <family val="2"/>
    </font>
    <font>
      <b/>
      <sz val="12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sz val="16"/>
      <color theme="0"/>
      <name val="Century Gothic"/>
      <family val="2"/>
    </font>
    <font>
      <sz val="16"/>
      <name val="Century Gothic"/>
      <family val="2"/>
    </font>
    <font>
      <u/>
      <sz val="14"/>
      <color theme="10"/>
      <name val="Century Gothic"/>
      <family val="2"/>
    </font>
    <font>
      <b/>
      <sz val="12"/>
      <color theme="0"/>
      <name val="Century Gothic"/>
      <family val="2"/>
    </font>
    <font>
      <b/>
      <sz val="20"/>
      <color rgb="FF000059"/>
      <name val="Century Gothic"/>
      <family val="2"/>
    </font>
    <font>
      <i/>
      <sz val="18"/>
      <color rgb="FF000059"/>
      <name val="Century Gothic"/>
      <family val="2"/>
    </font>
    <font>
      <b/>
      <sz val="18"/>
      <color rgb="FF16CBE2"/>
      <name val="Century Gothic"/>
      <family val="2"/>
    </font>
  </fonts>
  <fills count="7">
    <fill>
      <patternFill patternType="none"/>
    </fill>
    <fill>
      <patternFill patternType="gray125"/>
    </fill>
    <fill>
      <patternFill patternType="solid">
        <fgColor rgb="FF00005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16CBE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01">
    <xf numFmtId="0" fontId="0" fillId="0" borderId="0" xfId="0"/>
    <xf numFmtId="9" fontId="17" fillId="0" borderId="1" xfId="3" applyFont="1" applyBorder="1" applyProtection="1"/>
    <xf numFmtId="9" fontId="6" fillId="0" borderId="0" xfId="0" applyNumberFormat="1" applyFont="1" applyAlignment="1">
      <alignment horizontal="center" vertical="center"/>
    </xf>
    <xf numFmtId="8" fontId="6" fillId="0" borderId="0" xfId="0" applyNumberFormat="1" applyFont="1" applyAlignment="1">
      <alignment horizontal="center" vertical="center"/>
    </xf>
    <xf numFmtId="165" fontId="13" fillId="0" borderId="1" xfId="3" applyNumberFormat="1" applyFont="1" applyBorder="1" applyProtection="1"/>
    <xf numFmtId="44" fontId="9" fillId="0" borderId="1" xfId="0" applyNumberFormat="1" applyFont="1" applyBorder="1"/>
    <xf numFmtId="165" fontId="9" fillId="0" borderId="1" xfId="3" applyNumberFormat="1" applyFont="1" applyBorder="1" applyProtection="1"/>
    <xf numFmtId="165" fontId="17" fillId="3" borderId="1" xfId="3" applyNumberFormat="1" applyFont="1" applyFill="1" applyBorder="1" applyProtection="1"/>
    <xf numFmtId="44" fontId="9" fillId="3" borderId="1" xfId="0" applyNumberFormat="1" applyFont="1" applyFill="1" applyBorder="1"/>
    <xf numFmtId="9" fontId="17" fillId="3" borderId="1" xfId="3" applyFont="1" applyFill="1" applyBorder="1" applyProtection="1"/>
    <xf numFmtId="44" fontId="13" fillId="0" borderId="1" xfId="0" applyNumberFormat="1" applyFont="1" applyBorder="1"/>
    <xf numFmtId="0" fontId="7" fillId="0" borderId="0" xfId="0" applyFont="1"/>
    <xf numFmtId="0" fontId="14" fillId="0" borderId="0" xfId="0" applyFont="1" applyAlignment="1">
      <alignment horizont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9" fontId="16" fillId="0" borderId="1" xfId="3" applyFont="1" applyBorder="1" applyProtection="1"/>
    <xf numFmtId="9" fontId="19" fillId="3" borderId="1" xfId="3" applyFont="1" applyFill="1" applyBorder="1" applyProtection="1"/>
    <xf numFmtId="9" fontId="18" fillId="0" borderId="1" xfId="3" applyFont="1" applyBorder="1" applyProtection="1"/>
    <xf numFmtId="0" fontId="20" fillId="0" borderId="0" xfId="0" applyFont="1"/>
    <xf numFmtId="0" fontId="28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44" fontId="7" fillId="0" borderId="0" xfId="0" applyNumberFormat="1" applyFont="1"/>
    <xf numFmtId="0" fontId="24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/>
    <xf numFmtId="0" fontId="11" fillId="0" borderId="0" xfId="4" applyFont="1" applyFill="1" applyBorder="1" applyAlignment="1" applyProtection="1">
      <alignment horizontal="left" wrapText="1"/>
    </xf>
    <xf numFmtId="0" fontId="29" fillId="0" borderId="0" xfId="0" applyFont="1"/>
    <xf numFmtId="0" fontId="29" fillId="5" borderId="0" xfId="0" applyFont="1" applyFill="1"/>
    <xf numFmtId="0" fontId="10" fillId="5" borderId="0" xfId="0" applyFont="1" applyFill="1" applyAlignment="1">
      <alignment horizontal="center"/>
    </xf>
    <xf numFmtId="0" fontId="22" fillId="0" borderId="0" xfId="0" applyFont="1" applyAlignment="1">
      <alignment horizontal="center" vertical="center" wrapText="1"/>
    </xf>
    <xf numFmtId="166" fontId="34" fillId="0" borderId="0" xfId="1" applyNumberFormat="1" applyFont="1" applyProtection="1"/>
    <xf numFmtId="0" fontId="35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44" fontId="25" fillId="0" borderId="0" xfId="1" applyFont="1" applyFill="1" applyBorder="1" applyAlignment="1" applyProtection="1">
      <alignment vertical="top"/>
    </xf>
    <xf numFmtId="166" fontId="33" fillId="6" borderId="0" xfId="1" applyNumberFormat="1" applyFont="1" applyFill="1" applyAlignment="1" applyProtection="1">
      <protection locked="0"/>
    </xf>
    <xf numFmtId="44" fontId="22" fillId="0" borderId="0" xfId="1" applyFont="1" applyFill="1" applyBorder="1" applyProtection="1"/>
    <xf numFmtId="0" fontId="1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9" fillId="5" borderId="0" xfId="0" applyFont="1" applyFill="1" applyAlignment="1">
      <alignment horizontal="center" vertical="center"/>
    </xf>
    <xf numFmtId="167" fontId="22" fillId="0" borderId="0" xfId="0" applyNumberFormat="1" applyFont="1" applyAlignment="1">
      <alignment horizontal="center"/>
    </xf>
    <xf numFmtId="167" fontId="22" fillId="0" borderId="0" xfId="0" applyNumberFormat="1" applyFont="1"/>
    <xf numFmtId="167" fontId="8" fillId="0" borderId="0" xfId="1" applyNumberFormat="1" applyFont="1" applyAlignment="1" applyProtection="1">
      <alignment horizontal="center"/>
      <protection locked="0"/>
    </xf>
    <xf numFmtId="167" fontId="22" fillId="0" borderId="0" xfId="1" applyNumberFormat="1" applyFont="1" applyFill="1" applyBorder="1" applyProtection="1"/>
    <xf numFmtId="167" fontId="8" fillId="0" borderId="0" xfId="1" applyNumberFormat="1" applyFont="1" applyProtection="1">
      <protection locked="0"/>
    </xf>
    <xf numFmtId="167" fontId="25" fillId="0" borderId="0" xfId="0" applyNumberFormat="1" applyFont="1"/>
    <xf numFmtId="168" fontId="25" fillId="0" borderId="0" xfId="0" applyNumberFormat="1" applyFont="1" applyAlignment="1">
      <alignment vertical="top"/>
    </xf>
    <xf numFmtId="44" fontId="11" fillId="0" borderId="0" xfId="1" applyFont="1" applyBorder="1" applyAlignment="1" applyProtection="1">
      <alignment horizontal="center" vertical="center" wrapText="1"/>
    </xf>
    <xf numFmtId="0" fontId="36" fillId="2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/>
    </xf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4" borderId="0" xfId="0" applyFont="1" applyFill="1"/>
    <xf numFmtId="0" fontId="38" fillId="4" borderId="0" xfId="0" applyFont="1" applyFill="1"/>
    <xf numFmtId="0" fontId="41" fillId="0" borderId="0" xfId="0" applyFont="1"/>
    <xf numFmtId="0" fontId="42" fillId="4" borderId="0" xfId="0" applyFont="1" applyFill="1" applyAlignment="1">
      <alignment horizontal="center" vertical="center" wrapText="1"/>
    </xf>
    <xf numFmtId="0" fontId="42" fillId="4" borderId="0" xfId="0" applyFont="1" applyFill="1" applyAlignment="1">
      <alignment horizontal="center" wrapText="1"/>
    </xf>
    <xf numFmtId="0" fontId="43" fillId="0" borderId="0" xfId="0" applyFont="1"/>
    <xf numFmtId="164" fontId="44" fillId="0" borderId="0" xfId="0" applyNumberFormat="1" applyFont="1"/>
    <xf numFmtId="2" fontId="7" fillId="0" borderId="0" xfId="0" applyNumberFormat="1" applyFont="1"/>
    <xf numFmtId="0" fontId="45" fillId="4" borderId="0" xfId="0" applyFont="1" applyFill="1"/>
    <xf numFmtId="44" fontId="46" fillId="4" borderId="0" xfId="1" applyFont="1" applyFill="1" applyBorder="1" applyAlignment="1" applyProtection="1">
      <alignment horizontal="left"/>
    </xf>
    <xf numFmtId="44" fontId="46" fillId="4" borderId="0" xfId="1" applyFont="1" applyFill="1" applyBorder="1" applyAlignment="1" applyProtection="1">
      <alignment horizontal="center"/>
    </xf>
    <xf numFmtId="0" fontId="46" fillId="0" borderId="0" xfId="0" applyFont="1"/>
    <xf numFmtId="0" fontId="44" fillId="0" borderId="0" xfId="0" applyFont="1"/>
    <xf numFmtId="44" fontId="38" fillId="0" borderId="0" xfId="1" applyFont="1" applyBorder="1" applyAlignment="1" applyProtection="1">
      <alignment horizontal="left"/>
    </xf>
    <xf numFmtId="44" fontId="7" fillId="0" borderId="0" xfId="1" applyFont="1" applyBorder="1" applyAlignment="1" applyProtection="1">
      <alignment horizontal="left"/>
    </xf>
    <xf numFmtId="44" fontId="7" fillId="0" borderId="0" xfId="1" applyFont="1" applyBorder="1" applyAlignment="1" applyProtection="1">
      <alignment horizontal="center"/>
    </xf>
    <xf numFmtId="0" fontId="47" fillId="0" borderId="0" xfId="4" applyFont="1" applyFill="1" applyBorder="1" applyAlignment="1" applyProtection="1">
      <alignment horizontal="left"/>
    </xf>
    <xf numFmtId="166" fontId="22" fillId="0" borderId="0" xfId="1" applyNumberFormat="1" applyFont="1" applyFill="1" applyBorder="1" applyProtection="1"/>
    <xf numFmtId="2" fontId="22" fillId="0" borderId="0" xfId="1" applyNumberFormat="1" applyFont="1" applyFill="1" applyBorder="1" applyAlignment="1" applyProtection="1">
      <alignment horizontal="center"/>
    </xf>
    <xf numFmtId="1" fontId="22" fillId="0" borderId="0" xfId="1" applyNumberFormat="1" applyFont="1" applyFill="1" applyBorder="1" applyAlignment="1" applyProtection="1">
      <alignment horizontal="center"/>
    </xf>
    <xf numFmtId="0" fontId="7" fillId="5" borderId="0" xfId="0" applyFont="1" applyFill="1"/>
    <xf numFmtId="0" fontId="12" fillId="5" borderId="0" xfId="0" applyFont="1" applyFill="1" applyAlignment="1">
      <alignment horizontal="center" vertical="center" wrapText="1"/>
    </xf>
    <xf numFmtId="0" fontId="48" fillId="5" borderId="0" xfId="0" applyFont="1" applyFill="1" applyAlignment="1">
      <alignment horizontal="center" vertical="center" wrapText="1"/>
    </xf>
    <xf numFmtId="44" fontId="49" fillId="5" borderId="0" xfId="0" applyNumberFormat="1" applyFont="1" applyFill="1" applyAlignment="1">
      <alignment horizontal="center"/>
    </xf>
    <xf numFmtId="10" fontId="49" fillId="5" borderId="0" xfId="3" applyNumberFormat="1" applyFont="1" applyFill="1" applyBorder="1" applyAlignment="1" applyProtection="1">
      <alignment horizontal="left"/>
    </xf>
    <xf numFmtId="0" fontId="49" fillId="5" borderId="0" xfId="3" applyNumberFormat="1" applyFont="1" applyFill="1" applyBorder="1" applyAlignment="1" applyProtection="1">
      <alignment horizontal="center"/>
    </xf>
    <xf numFmtId="44" fontId="49" fillId="0" borderId="0" xfId="0" applyNumberFormat="1" applyFont="1" applyAlignment="1">
      <alignment horizontal="center"/>
    </xf>
    <xf numFmtId="0" fontId="49" fillId="0" borderId="0" xfId="3" applyNumberFormat="1" applyFont="1" applyFill="1" applyBorder="1" applyAlignment="1" applyProtection="1">
      <alignment horizontal="center"/>
    </xf>
    <xf numFmtId="0" fontId="50" fillId="0" borderId="0" xfId="0" applyFont="1" applyAlignment="1">
      <alignment horizontal="center"/>
    </xf>
    <xf numFmtId="166" fontId="51" fillId="0" borderId="0" xfId="1" applyNumberFormat="1" applyFont="1" applyFill="1" applyBorder="1" applyProtection="1">
      <protection locked="0"/>
    </xf>
    <xf numFmtId="10" fontId="22" fillId="0" borderId="0" xfId="3" applyNumberFormat="1" applyFont="1" applyFill="1" applyBorder="1" applyAlignment="1" applyProtection="1">
      <alignment horizontal="center"/>
    </xf>
    <xf numFmtId="9" fontId="22" fillId="0" borderId="0" xfId="3" applyFont="1" applyFill="1" applyBorder="1" applyAlignment="1" applyProtection="1">
      <alignment horizontal="center"/>
    </xf>
    <xf numFmtId="0" fontId="31" fillId="0" borderId="0" xfId="0" applyFont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0" fontId="30" fillId="0" borderId="0" xfId="0" applyFont="1" applyAlignment="1">
      <alignment horizontal="center"/>
    </xf>
    <xf numFmtId="0" fontId="2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3" fillId="5" borderId="0" xfId="0" applyFont="1" applyFill="1" applyAlignment="1">
      <alignment horizontal="center"/>
    </xf>
    <xf numFmtId="168" fontId="25" fillId="0" borderId="0" xfId="0" applyNumberFormat="1" applyFont="1" applyFill="1" applyAlignment="1">
      <alignment vertical="top"/>
    </xf>
    <xf numFmtId="169" fontId="6" fillId="0" borderId="0" xfId="1" applyNumberFormat="1" applyFont="1" applyFill="1" applyAlignment="1" applyProtection="1">
      <alignment horizontal="left" vertical="center"/>
    </xf>
  </cellXfs>
  <cellStyles count="5">
    <cellStyle name="Lien hypertexte" xfId="4" builtinId="8"/>
    <cellStyle name="Monétaire" xfId="1" builtinId="4"/>
    <cellStyle name="Monétaire 2" xfId="2" xr:uid="{3C06511D-6F6A-48B5-BB38-A791AD28CF61}"/>
    <cellStyle name="Normal" xfId="0" builtinId="0"/>
    <cellStyle name="Pourcentage" xfId="3" builtinId="5"/>
  </cellStyles>
  <dxfs count="3">
    <dxf>
      <font>
        <b/>
        <i/>
        <color rgb="FFFF0000"/>
      </font>
    </dxf>
    <dxf>
      <font>
        <b/>
        <i/>
        <color rgb="FFFF0000"/>
      </font>
    </dxf>
    <dxf>
      <font>
        <b/>
        <i/>
        <color rgb="FFFF0000"/>
      </font>
    </dxf>
  </dxfs>
  <tableStyles count="0" defaultTableStyle="TableStyleMedium2" defaultPivotStyle="PivotStyleLight16"/>
  <colors>
    <mruColors>
      <color rgb="FF000059"/>
      <color rgb="FF16CBE2"/>
      <color rgb="FFEAEAEA"/>
      <color rgb="FF45C2CF"/>
      <color rgb="FF000099"/>
      <color rgb="FF39DBD3"/>
      <color rgb="FF6DE5DF"/>
      <color rgb="FF99CCFF"/>
      <color rgb="FFFFC7CE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996802</xdr:colOff>
      <xdr:row>6</xdr:row>
      <xdr:rowOff>143983</xdr:rowOff>
    </xdr:from>
    <xdr:to>
      <xdr:col>2</xdr:col>
      <xdr:colOff>992603</xdr:colOff>
      <xdr:row>13</xdr:row>
      <xdr:rowOff>102039</xdr:rowOff>
    </xdr:to>
    <xdr:pic>
      <xdr:nvPicPr>
        <xdr:cNvPr id="36" name="Image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4489" y="2020550"/>
          <a:ext cx="1644905" cy="2074382"/>
        </a:xfrm>
        <a:prstGeom prst="rect">
          <a:avLst/>
        </a:prstGeom>
      </xdr:spPr>
    </xdr:pic>
    <xdr:clientData/>
  </xdr:twoCellAnchor>
  <xdr:twoCellAnchor>
    <xdr:from>
      <xdr:col>3</xdr:col>
      <xdr:colOff>2143499</xdr:colOff>
      <xdr:row>8</xdr:row>
      <xdr:rowOff>268942</xdr:rowOff>
    </xdr:from>
    <xdr:to>
      <xdr:col>4</xdr:col>
      <xdr:colOff>1193359</xdr:colOff>
      <xdr:row>12</xdr:row>
      <xdr:rowOff>97678</xdr:rowOff>
    </xdr:to>
    <xdr:sp macro="" textlink="">
      <xdr:nvSpPr>
        <xdr:cNvPr id="28" name="Ellips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6099175" y="2622177"/>
          <a:ext cx="1201390" cy="1072589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5</xdr:col>
      <xdr:colOff>1630559</xdr:colOff>
      <xdr:row>10</xdr:row>
      <xdr:rowOff>92906</xdr:rowOff>
    </xdr:from>
    <xdr:to>
      <xdr:col>6</xdr:col>
      <xdr:colOff>250859</xdr:colOff>
      <xdr:row>10</xdr:row>
      <xdr:rowOff>404672</xdr:rowOff>
    </xdr:to>
    <xdr:sp macro="" textlink="">
      <xdr:nvSpPr>
        <xdr:cNvPr id="29" name="Est égal à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8799375" y="3163465"/>
          <a:ext cx="587964" cy="311766"/>
        </a:xfrm>
        <a:prstGeom prst="mathEqual">
          <a:avLst/>
        </a:prstGeom>
        <a:solidFill>
          <a:srgbClr val="000059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1380160</xdr:colOff>
      <xdr:row>10</xdr:row>
      <xdr:rowOff>59084</xdr:rowOff>
    </xdr:from>
    <xdr:to>
      <xdr:col>5</xdr:col>
      <xdr:colOff>22412</xdr:colOff>
      <xdr:row>11</xdr:row>
      <xdr:rowOff>3196</xdr:rowOff>
    </xdr:to>
    <xdr:sp macro="" textlink="">
      <xdr:nvSpPr>
        <xdr:cNvPr id="30" name="Signe Moins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6971895" y="3017437"/>
          <a:ext cx="513635" cy="403553"/>
        </a:xfrm>
        <a:prstGeom prst="mathMinus">
          <a:avLst/>
        </a:prstGeom>
        <a:solidFill>
          <a:srgbClr val="000059"/>
        </a:solidFill>
        <a:ln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405557</xdr:colOff>
      <xdr:row>9</xdr:row>
      <xdr:rowOff>14982</xdr:rowOff>
    </xdr:from>
    <xdr:to>
      <xdr:col>5</xdr:col>
      <xdr:colOff>1436898</xdr:colOff>
      <xdr:row>12</xdr:row>
      <xdr:rowOff>2005</xdr:rowOff>
    </xdr:to>
    <xdr:sp macro="" textlink="">
      <xdr:nvSpPr>
        <xdr:cNvPr id="2" name="Ellips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857469" y="271840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6</xdr:col>
      <xdr:colOff>472170</xdr:colOff>
      <xdr:row>9</xdr:row>
      <xdr:rowOff>23739</xdr:rowOff>
    </xdr:from>
    <xdr:to>
      <xdr:col>6</xdr:col>
      <xdr:colOff>1503511</xdr:colOff>
      <xdr:row>12</xdr:row>
      <xdr:rowOff>13563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806670" y="2713151"/>
          <a:ext cx="1031341" cy="953530"/>
        </a:xfrm>
        <a:prstGeom prst="ellipse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  <a:p>
          <a:pPr algn="ctr"/>
          <a:endParaRPr lang="fr-FR" sz="1800" b="1">
            <a:solidFill>
              <a:srgbClr val="002060"/>
            </a:solidFill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4</xdr:col>
      <xdr:colOff>705086</xdr:colOff>
      <xdr:row>60</xdr:row>
      <xdr:rowOff>25066</xdr:rowOff>
    </xdr:from>
    <xdr:to>
      <xdr:col>4</xdr:col>
      <xdr:colOff>1250599</xdr:colOff>
      <xdr:row>62</xdr:row>
      <xdr:rowOff>182550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3351" y="15153007"/>
          <a:ext cx="548688" cy="580133"/>
        </a:xfrm>
        <a:prstGeom prst="rect">
          <a:avLst/>
        </a:prstGeom>
      </xdr:spPr>
    </xdr:pic>
    <xdr:clientData/>
  </xdr:twoCellAnchor>
  <xdr:twoCellAnchor>
    <xdr:from>
      <xdr:col>2</xdr:col>
      <xdr:colOff>1341533</xdr:colOff>
      <xdr:row>22</xdr:row>
      <xdr:rowOff>68072</xdr:rowOff>
    </xdr:from>
    <xdr:to>
      <xdr:col>4</xdr:col>
      <xdr:colOff>170184</xdr:colOff>
      <xdr:row>24</xdr:row>
      <xdr:rowOff>181803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6424C54A-D029-6188-899A-BEDBF772B3EE}"/>
            </a:ext>
          </a:extLst>
        </xdr:cNvPr>
        <xdr:cNvSpPr/>
      </xdr:nvSpPr>
      <xdr:spPr>
        <a:xfrm>
          <a:off x="3750798" y="6029601"/>
          <a:ext cx="2011121" cy="617996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4</xdr:col>
      <xdr:colOff>1775547</xdr:colOff>
      <xdr:row>23</xdr:row>
      <xdr:rowOff>240009</xdr:rowOff>
    </xdr:from>
    <xdr:to>
      <xdr:col>5</xdr:col>
      <xdr:colOff>345291</xdr:colOff>
      <xdr:row>26</xdr:row>
      <xdr:rowOff>2137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3BD7AB07-3DB5-4B4E-A912-DEF27883BF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7490547" y="6638568"/>
          <a:ext cx="441126" cy="4541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1731852</xdr:colOff>
      <xdr:row>22</xdr:row>
      <xdr:rowOff>71082</xdr:rowOff>
    </xdr:from>
    <xdr:to>
      <xdr:col>7</xdr:col>
      <xdr:colOff>182262</xdr:colOff>
      <xdr:row>25</xdr:row>
      <xdr:rowOff>0</xdr:rowOff>
    </xdr:to>
    <xdr:sp macro="" textlink="">
      <xdr:nvSpPr>
        <xdr:cNvPr id="12" name="Rectangle : coins arrondis 11">
          <a:extLst>
            <a:ext uri="{FF2B5EF4-FFF2-40B4-BE49-F238E27FC236}">
              <a16:creationId xmlns:a16="http://schemas.microsoft.com/office/drawing/2014/main" id="{007F3D27-50A2-4EF0-B73A-2F59609B886E}"/>
            </a:ext>
          </a:extLst>
        </xdr:cNvPr>
        <xdr:cNvSpPr/>
      </xdr:nvSpPr>
      <xdr:spPr>
        <a:xfrm>
          <a:off x="8810431" y="5826187"/>
          <a:ext cx="1999726" cy="600681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2</xdr:col>
      <xdr:colOff>500054</xdr:colOff>
      <xdr:row>51</xdr:row>
      <xdr:rowOff>144462</xdr:rowOff>
    </xdr:from>
    <xdr:ext cx="434638" cy="453583"/>
    <xdr:pic>
      <xdr:nvPicPr>
        <xdr:cNvPr id="25" name="Image 24">
          <a:extLst>
            <a:ext uri="{FF2B5EF4-FFF2-40B4-BE49-F238E27FC236}">
              <a16:creationId xmlns:a16="http://schemas.microsoft.com/office/drawing/2014/main" id="{EE4DFE2A-D7EE-41BF-A9FC-83A22293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09319" y="13199315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715467</xdr:colOff>
      <xdr:row>51</xdr:row>
      <xdr:rowOff>71083</xdr:rowOff>
    </xdr:from>
    <xdr:to>
      <xdr:col>2</xdr:col>
      <xdr:colOff>137427</xdr:colOff>
      <xdr:row>53</xdr:row>
      <xdr:rowOff>156882</xdr:rowOff>
    </xdr:to>
    <xdr:sp macro="" textlink="">
      <xdr:nvSpPr>
        <xdr:cNvPr id="26" name="Rectangle : coins arrondis 25">
          <a:extLst>
            <a:ext uri="{FF2B5EF4-FFF2-40B4-BE49-F238E27FC236}">
              <a16:creationId xmlns:a16="http://schemas.microsoft.com/office/drawing/2014/main" id="{ABBD47E9-9F3B-472E-8DD9-3052A0D621D5}"/>
            </a:ext>
          </a:extLst>
        </xdr:cNvPr>
        <xdr:cNvSpPr/>
      </xdr:nvSpPr>
      <xdr:spPr>
        <a:xfrm>
          <a:off x="715467" y="13125936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565752</xdr:colOff>
      <xdr:row>51</xdr:row>
      <xdr:rowOff>57798</xdr:rowOff>
    </xdr:from>
    <xdr:to>
      <xdr:col>4</xdr:col>
      <xdr:colOff>1077094</xdr:colOff>
      <xdr:row>53</xdr:row>
      <xdr:rowOff>195692</xdr:rowOff>
    </xdr:to>
    <xdr:sp macro="" textlink="">
      <xdr:nvSpPr>
        <xdr:cNvPr id="31" name="Signe Plus 30">
          <a:extLst>
            <a:ext uri="{FF2B5EF4-FFF2-40B4-BE49-F238E27FC236}">
              <a16:creationId xmlns:a16="http://schemas.microsoft.com/office/drawing/2014/main" id="{B5A6E5E1-895F-4424-8606-FBA735B9667F}"/>
            </a:ext>
          </a:extLst>
        </xdr:cNvPr>
        <xdr:cNvSpPr/>
      </xdr:nvSpPr>
      <xdr:spPr>
        <a:xfrm>
          <a:off x="6404017" y="13112651"/>
          <a:ext cx="511342" cy="642159"/>
        </a:xfrm>
        <a:prstGeom prst="mathPlus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645516</xdr:colOff>
      <xdr:row>51</xdr:row>
      <xdr:rowOff>160421</xdr:rowOff>
    </xdr:from>
    <xdr:to>
      <xdr:col>6</xdr:col>
      <xdr:colOff>1277174</xdr:colOff>
      <xdr:row>53</xdr:row>
      <xdr:rowOff>140368</xdr:rowOff>
    </xdr:to>
    <xdr:sp macro="" textlink="">
      <xdr:nvSpPr>
        <xdr:cNvPr id="33" name="Est égal à 32">
          <a:extLst>
            <a:ext uri="{FF2B5EF4-FFF2-40B4-BE49-F238E27FC236}">
              <a16:creationId xmlns:a16="http://schemas.microsoft.com/office/drawing/2014/main" id="{EDA3C1F3-D2DD-4C2E-ABA1-06D96F2AD9E7}"/>
            </a:ext>
          </a:extLst>
        </xdr:cNvPr>
        <xdr:cNvSpPr/>
      </xdr:nvSpPr>
      <xdr:spPr>
        <a:xfrm>
          <a:off x="9974413" y="11450347"/>
          <a:ext cx="631658" cy="470205"/>
        </a:xfrm>
        <a:prstGeom prst="mathEqual">
          <a:avLst/>
        </a:prstGeom>
        <a:noFill/>
        <a:ln w="38100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8</xdr:col>
      <xdr:colOff>649944</xdr:colOff>
      <xdr:row>51</xdr:row>
      <xdr:rowOff>160421</xdr:rowOff>
    </xdr:from>
    <xdr:to>
      <xdr:col>8</xdr:col>
      <xdr:colOff>1096586</xdr:colOff>
      <xdr:row>53</xdr:row>
      <xdr:rowOff>106886</xdr:rowOff>
    </xdr:to>
    <xdr:pic>
      <xdr:nvPicPr>
        <xdr:cNvPr id="48" name="Image 47">
          <a:extLst>
            <a:ext uri="{FF2B5EF4-FFF2-40B4-BE49-F238E27FC236}">
              <a16:creationId xmlns:a16="http://schemas.microsoft.com/office/drawing/2014/main" id="{43DC92EE-2264-429B-9C77-0C4207167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354613" y="11450347"/>
          <a:ext cx="443467" cy="455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564486</xdr:colOff>
      <xdr:row>75</xdr:row>
      <xdr:rowOff>155669</xdr:rowOff>
    </xdr:from>
    <xdr:ext cx="434638" cy="453583"/>
    <xdr:pic>
      <xdr:nvPicPr>
        <xdr:cNvPr id="49" name="Image 48">
          <a:extLst>
            <a:ext uri="{FF2B5EF4-FFF2-40B4-BE49-F238E27FC236}">
              <a16:creationId xmlns:a16="http://schemas.microsoft.com/office/drawing/2014/main" id="{69B36820-8743-4728-A5F7-612F33259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2973751" y="19205669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0</xdr:col>
      <xdr:colOff>681861</xdr:colOff>
      <xdr:row>75</xdr:row>
      <xdr:rowOff>59876</xdr:rowOff>
    </xdr:from>
    <xdr:to>
      <xdr:col>2</xdr:col>
      <xdr:colOff>103821</xdr:colOff>
      <xdr:row>77</xdr:row>
      <xdr:rowOff>179294</xdr:rowOff>
    </xdr:to>
    <xdr:sp macro="" textlink="">
      <xdr:nvSpPr>
        <xdr:cNvPr id="50" name="Rectangle : coins arrondis 49">
          <a:extLst>
            <a:ext uri="{FF2B5EF4-FFF2-40B4-BE49-F238E27FC236}">
              <a16:creationId xmlns:a16="http://schemas.microsoft.com/office/drawing/2014/main" id="{BAE6F731-7592-44C6-9D37-B4FD2C57D902}"/>
            </a:ext>
          </a:extLst>
        </xdr:cNvPr>
        <xdr:cNvSpPr/>
      </xdr:nvSpPr>
      <xdr:spPr>
        <a:xfrm>
          <a:off x="681861" y="17047994"/>
          <a:ext cx="1831225" cy="601271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582715</xdr:colOff>
      <xdr:row>75</xdr:row>
      <xdr:rowOff>160419</xdr:rowOff>
    </xdr:from>
    <xdr:ext cx="443467" cy="447555"/>
    <xdr:pic>
      <xdr:nvPicPr>
        <xdr:cNvPr id="59" name="Image 58">
          <a:extLst>
            <a:ext uri="{FF2B5EF4-FFF2-40B4-BE49-F238E27FC236}">
              <a16:creationId xmlns:a16="http://schemas.microsoft.com/office/drawing/2014/main" id="{DD23EA64-0A78-48FF-A3BF-B6AA7DB4E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3794450" y="19210419"/>
          <a:ext cx="443467" cy="4475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721373</xdr:colOff>
      <xdr:row>75</xdr:row>
      <xdr:rowOff>155670</xdr:rowOff>
    </xdr:from>
    <xdr:ext cx="434638" cy="453583"/>
    <xdr:pic>
      <xdr:nvPicPr>
        <xdr:cNvPr id="6" name="Image 5">
          <a:extLst>
            <a:ext uri="{FF2B5EF4-FFF2-40B4-BE49-F238E27FC236}">
              <a16:creationId xmlns:a16="http://schemas.microsoft.com/office/drawing/2014/main" id="{20383EEF-FD8A-468B-A68A-33DF52E740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559638" y="19205670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772923</xdr:colOff>
      <xdr:row>75</xdr:row>
      <xdr:rowOff>162392</xdr:rowOff>
    </xdr:from>
    <xdr:ext cx="434638" cy="453583"/>
    <xdr:pic>
      <xdr:nvPicPr>
        <xdr:cNvPr id="7" name="Image 6">
          <a:extLst>
            <a:ext uri="{FF2B5EF4-FFF2-40B4-BE49-F238E27FC236}">
              <a16:creationId xmlns:a16="http://schemas.microsoft.com/office/drawing/2014/main" id="{978872CD-2455-47A6-9433-E3464FDFC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353952" y="19212392"/>
          <a:ext cx="434638" cy="453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1624853</xdr:colOff>
      <xdr:row>57</xdr:row>
      <xdr:rowOff>168088</xdr:rowOff>
    </xdr:from>
    <xdr:to>
      <xdr:col>8</xdr:col>
      <xdr:colOff>1725705</xdr:colOff>
      <xdr:row>65</xdr:row>
      <xdr:rowOff>336176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001A765-EB2C-F79E-7BF7-15776A1F3E4C}"/>
            </a:ext>
          </a:extLst>
        </xdr:cNvPr>
        <xdr:cNvSpPr/>
      </xdr:nvSpPr>
      <xdr:spPr>
        <a:xfrm>
          <a:off x="2386853" y="12707470"/>
          <a:ext cx="12046323" cy="1994647"/>
        </a:xfrm>
        <a:prstGeom prst="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 editAs="oneCell">
    <xdr:from>
      <xdr:col>6</xdr:col>
      <xdr:colOff>112058</xdr:colOff>
      <xdr:row>59</xdr:row>
      <xdr:rowOff>190500</xdr:rowOff>
    </xdr:from>
    <xdr:to>
      <xdr:col>6</xdr:col>
      <xdr:colOff>759758</xdr:colOff>
      <xdr:row>63</xdr:row>
      <xdr:rowOff>37539</xdr:rowOff>
    </xdr:to>
    <xdr:pic>
      <xdr:nvPicPr>
        <xdr:cNvPr id="15" name="Image 14">
          <a:extLst>
            <a:ext uri="{FF2B5EF4-FFF2-40B4-BE49-F238E27FC236}">
              <a16:creationId xmlns:a16="http://schemas.microsoft.com/office/drawing/2014/main" id="{799EF2DA-3725-D2FB-72FB-89BB457E58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93087" y="15105529"/>
          <a:ext cx="647700" cy="676275"/>
        </a:xfrm>
        <a:prstGeom prst="rect">
          <a:avLst/>
        </a:prstGeom>
      </xdr:spPr>
    </xdr:pic>
    <xdr:clientData/>
  </xdr:twoCellAnchor>
  <xdr:twoCellAnchor>
    <xdr:from>
      <xdr:col>4</xdr:col>
      <xdr:colOff>762000</xdr:colOff>
      <xdr:row>12</xdr:row>
      <xdr:rowOff>97675</xdr:rowOff>
    </xdr:from>
    <xdr:to>
      <xdr:col>4</xdr:col>
      <xdr:colOff>1006928</xdr:colOff>
      <xdr:row>14</xdr:row>
      <xdr:rowOff>5450</xdr:rowOff>
    </xdr:to>
    <xdr:sp macro="" textlink="">
      <xdr:nvSpPr>
        <xdr:cNvPr id="9" name="Flèche : bas 8">
          <a:extLst>
            <a:ext uri="{FF2B5EF4-FFF2-40B4-BE49-F238E27FC236}">
              <a16:creationId xmlns:a16="http://schemas.microsoft.com/office/drawing/2014/main" id="{A16B9F91-522F-44E7-B5F9-AD2342BDD16C}"/>
            </a:ext>
          </a:extLst>
        </xdr:cNvPr>
        <xdr:cNvSpPr/>
      </xdr:nvSpPr>
      <xdr:spPr>
        <a:xfrm rot="20531433">
          <a:off x="6869206" y="3694763"/>
          <a:ext cx="244928" cy="479275"/>
        </a:xfrm>
        <a:prstGeom prst="downArrow">
          <a:avLst/>
        </a:prstGeom>
        <a:solidFill>
          <a:srgbClr val="16CBE2"/>
        </a:solidFill>
        <a:ln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9</xdr:col>
      <xdr:colOff>93273</xdr:colOff>
      <xdr:row>13</xdr:row>
      <xdr:rowOff>107978</xdr:rowOff>
    </xdr:from>
    <xdr:ext cx="378950" cy="372327"/>
    <xdr:pic>
      <xdr:nvPicPr>
        <xdr:cNvPr id="13" name="Image 12">
          <a:extLst>
            <a:ext uri="{FF2B5EF4-FFF2-40B4-BE49-F238E27FC236}">
              <a16:creationId xmlns:a16="http://schemas.microsoft.com/office/drawing/2014/main" id="{0B2172D7-033A-4A26-87C1-D080386CB4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6342923" y="4156103"/>
          <a:ext cx="378950" cy="3723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952540</xdr:colOff>
      <xdr:row>12</xdr:row>
      <xdr:rowOff>93520</xdr:rowOff>
    </xdr:from>
    <xdr:ext cx="361905" cy="371429"/>
    <xdr:pic>
      <xdr:nvPicPr>
        <xdr:cNvPr id="14" name="Image 13">
          <a:extLst>
            <a:ext uri="{FF2B5EF4-FFF2-40B4-BE49-F238E27FC236}">
              <a16:creationId xmlns:a16="http://schemas.microsoft.com/office/drawing/2014/main" id="{DA1F2DCA-E43D-4D81-A8A2-82B260803D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6629569" y="3690608"/>
          <a:ext cx="361905" cy="371429"/>
        </a:xfrm>
        <a:prstGeom prst="rect">
          <a:avLst/>
        </a:prstGeom>
      </xdr:spPr>
    </xdr:pic>
    <xdr:clientData/>
  </xdr:oneCellAnchor>
  <xdr:twoCellAnchor>
    <xdr:from>
      <xdr:col>6</xdr:col>
      <xdr:colOff>1019739</xdr:colOff>
      <xdr:row>12</xdr:row>
      <xdr:rowOff>56028</xdr:rowOff>
    </xdr:from>
    <xdr:to>
      <xdr:col>6</xdr:col>
      <xdr:colOff>1264667</xdr:colOff>
      <xdr:row>13</xdr:row>
      <xdr:rowOff>187920</xdr:rowOff>
    </xdr:to>
    <xdr:sp macro="" textlink="">
      <xdr:nvSpPr>
        <xdr:cNvPr id="16" name="Flèche : bas 15">
          <a:extLst>
            <a:ext uri="{FF2B5EF4-FFF2-40B4-BE49-F238E27FC236}">
              <a16:creationId xmlns:a16="http://schemas.microsoft.com/office/drawing/2014/main" id="{4BB9FE49-7A1F-43E3-8327-33B415EFA426}"/>
            </a:ext>
          </a:extLst>
        </xdr:cNvPr>
        <xdr:cNvSpPr/>
      </xdr:nvSpPr>
      <xdr:spPr>
        <a:xfrm rot="20747558">
          <a:off x="10600768" y="3709146"/>
          <a:ext cx="244928" cy="479274"/>
        </a:xfrm>
        <a:prstGeom prst="downArrow">
          <a:avLst/>
        </a:prstGeom>
        <a:solidFill>
          <a:srgbClr val="16CBE2"/>
        </a:solidFill>
        <a:ln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437030</xdr:colOff>
      <xdr:row>12</xdr:row>
      <xdr:rowOff>11206</xdr:rowOff>
    </xdr:from>
    <xdr:to>
      <xdr:col>10</xdr:col>
      <xdr:colOff>78441</xdr:colOff>
      <xdr:row>15</xdr:row>
      <xdr:rowOff>100853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53B1C29-C2BD-20DD-6F76-295740329480}"/>
            </a:ext>
          </a:extLst>
        </xdr:cNvPr>
        <xdr:cNvSpPr/>
      </xdr:nvSpPr>
      <xdr:spPr>
        <a:xfrm>
          <a:off x="13648765" y="3664324"/>
          <a:ext cx="2723029" cy="952500"/>
        </a:xfrm>
        <a:prstGeom prst="rect">
          <a:avLst/>
        </a:prstGeom>
        <a:noFill/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1718125</xdr:colOff>
      <xdr:row>86</xdr:row>
      <xdr:rowOff>224117</xdr:rowOff>
    </xdr:from>
    <xdr:ext cx="260744" cy="256187"/>
    <xdr:pic>
      <xdr:nvPicPr>
        <xdr:cNvPr id="18" name="Image 17">
          <a:extLst>
            <a:ext uri="{FF2B5EF4-FFF2-40B4-BE49-F238E27FC236}">
              <a16:creationId xmlns:a16="http://schemas.microsoft.com/office/drawing/2014/main" id="{F606FC3C-6CC3-487C-BE0B-275BF3A59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4425596" y="20394705"/>
          <a:ext cx="260744" cy="25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9</xdr:col>
      <xdr:colOff>891654</xdr:colOff>
      <xdr:row>85</xdr:row>
      <xdr:rowOff>15080</xdr:rowOff>
    </xdr:from>
    <xdr:ext cx="361905" cy="371429"/>
    <xdr:pic>
      <xdr:nvPicPr>
        <xdr:cNvPr id="20" name="Image 19">
          <a:extLst>
            <a:ext uri="{FF2B5EF4-FFF2-40B4-BE49-F238E27FC236}">
              <a16:creationId xmlns:a16="http://schemas.microsoft.com/office/drawing/2014/main" id="{585F827F-7E70-4BD9-9B9D-E17EBD180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5851507" y="21989815"/>
          <a:ext cx="361905" cy="371429"/>
        </a:xfrm>
        <a:prstGeom prst="rect">
          <a:avLst/>
        </a:prstGeom>
      </xdr:spPr>
    </xdr:pic>
    <xdr:clientData/>
  </xdr:oneCellAnchor>
  <xdr:twoCellAnchor>
    <xdr:from>
      <xdr:col>8</xdr:col>
      <xdr:colOff>336172</xdr:colOff>
      <xdr:row>84</xdr:row>
      <xdr:rowOff>179293</xdr:rowOff>
    </xdr:from>
    <xdr:to>
      <xdr:col>10</xdr:col>
      <xdr:colOff>112058</xdr:colOff>
      <xdr:row>90</xdr:row>
      <xdr:rowOff>168087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18DA25B8-57C3-4A3A-9EBA-895DC0E16580}"/>
            </a:ext>
          </a:extLst>
        </xdr:cNvPr>
        <xdr:cNvSpPr/>
      </xdr:nvSpPr>
      <xdr:spPr>
        <a:xfrm>
          <a:off x="13043643" y="19901646"/>
          <a:ext cx="2857503" cy="1355912"/>
        </a:xfrm>
        <a:prstGeom prst="rect">
          <a:avLst/>
        </a:prstGeom>
        <a:noFill/>
        <a:ln w="19050"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8</xdr:col>
      <xdr:colOff>1724848</xdr:colOff>
      <xdr:row>88</xdr:row>
      <xdr:rowOff>208431</xdr:rowOff>
    </xdr:from>
    <xdr:ext cx="260744" cy="256187"/>
    <xdr:pic>
      <xdr:nvPicPr>
        <xdr:cNvPr id="22" name="Image 21">
          <a:extLst>
            <a:ext uri="{FF2B5EF4-FFF2-40B4-BE49-F238E27FC236}">
              <a16:creationId xmlns:a16="http://schemas.microsoft.com/office/drawing/2014/main" id="{D4AD930B-43D8-4B90-A48F-70B4F8C780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0800000">
          <a:off x="14432319" y="20838460"/>
          <a:ext cx="260744" cy="256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437029</xdr:colOff>
      <xdr:row>22</xdr:row>
      <xdr:rowOff>123263</xdr:rowOff>
    </xdr:from>
    <xdr:to>
      <xdr:col>2</xdr:col>
      <xdr:colOff>963706</xdr:colOff>
      <xdr:row>24</xdr:row>
      <xdr:rowOff>145675</xdr:rowOff>
    </xdr:to>
    <xdr:sp macro="" textlink="">
      <xdr:nvSpPr>
        <xdr:cNvPr id="34" name="Ellipse 33">
          <a:extLst>
            <a:ext uri="{FF2B5EF4-FFF2-40B4-BE49-F238E27FC236}">
              <a16:creationId xmlns:a16="http://schemas.microsoft.com/office/drawing/2014/main" id="{6DC58AA1-58EA-6C6B-724A-9ACD55D41A5F}"/>
            </a:ext>
          </a:extLst>
        </xdr:cNvPr>
        <xdr:cNvSpPr/>
      </xdr:nvSpPr>
      <xdr:spPr>
        <a:xfrm>
          <a:off x="2846294" y="6084792"/>
          <a:ext cx="526677" cy="526677"/>
        </a:xfrm>
        <a:prstGeom prst="ellipse">
          <a:avLst/>
        </a:prstGeom>
        <a:noFill/>
        <a:ln w="1905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432546</xdr:colOff>
      <xdr:row>25</xdr:row>
      <xdr:rowOff>96369</xdr:rowOff>
    </xdr:from>
    <xdr:to>
      <xdr:col>2</xdr:col>
      <xdr:colOff>959223</xdr:colOff>
      <xdr:row>27</xdr:row>
      <xdr:rowOff>152399</xdr:rowOff>
    </xdr:to>
    <xdr:sp macro="" textlink="">
      <xdr:nvSpPr>
        <xdr:cNvPr id="39" name="Ellipse 38">
          <a:extLst>
            <a:ext uri="{FF2B5EF4-FFF2-40B4-BE49-F238E27FC236}">
              <a16:creationId xmlns:a16="http://schemas.microsoft.com/office/drawing/2014/main" id="{12C7F766-0123-46E5-80D8-7D0B3B344669}"/>
            </a:ext>
          </a:extLst>
        </xdr:cNvPr>
        <xdr:cNvSpPr/>
      </xdr:nvSpPr>
      <xdr:spPr>
        <a:xfrm>
          <a:off x="2841811" y="6775075"/>
          <a:ext cx="526677" cy="526677"/>
        </a:xfrm>
        <a:prstGeom prst="ellipse">
          <a:avLst/>
        </a:prstGeom>
        <a:noFill/>
        <a:ln w="1905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1359463</xdr:colOff>
      <xdr:row>25</xdr:row>
      <xdr:rowOff>63589</xdr:rowOff>
    </xdr:from>
    <xdr:to>
      <xdr:col>4</xdr:col>
      <xdr:colOff>188114</xdr:colOff>
      <xdr:row>27</xdr:row>
      <xdr:rowOff>210938</xdr:rowOff>
    </xdr:to>
    <xdr:sp macro="" textlink="">
      <xdr:nvSpPr>
        <xdr:cNvPr id="40" name="Rectangle : coins arrondis 39">
          <a:extLst>
            <a:ext uri="{FF2B5EF4-FFF2-40B4-BE49-F238E27FC236}">
              <a16:creationId xmlns:a16="http://schemas.microsoft.com/office/drawing/2014/main" id="{886F9E39-60CF-467C-A4B0-4EA35108E4B1}"/>
            </a:ext>
          </a:extLst>
        </xdr:cNvPr>
        <xdr:cNvSpPr/>
      </xdr:nvSpPr>
      <xdr:spPr>
        <a:xfrm>
          <a:off x="3768728" y="6742295"/>
          <a:ext cx="2011121" cy="61799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1728324</xdr:colOff>
      <xdr:row>25</xdr:row>
      <xdr:rowOff>66363</xdr:rowOff>
    </xdr:from>
    <xdr:to>
      <xdr:col>7</xdr:col>
      <xdr:colOff>178734</xdr:colOff>
      <xdr:row>28</xdr:row>
      <xdr:rowOff>22411</xdr:rowOff>
    </xdr:to>
    <xdr:sp macro="" textlink="">
      <xdr:nvSpPr>
        <xdr:cNvPr id="41" name="Rectangle : coins arrondis 40">
          <a:extLst>
            <a:ext uri="{FF2B5EF4-FFF2-40B4-BE49-F238E27FC236}">
              <a16:creationId xmlns:a16="http://schemas.microsoft.com/office/drawing/2014/main" id="{A567695A-E7A7-4112-92C1-798AECE54251}"/>
            </a:ext>
          </a:extLst>
        </xdr:cNvPr>
        <xdr:cNvSpPr/>
      </xdr:nvSpPr>
      <xdr:spPr>
        <a:xfrm>
          <a:off x="9314706" y="6745069"/>
          <a:ext cx="2260410" cy="149125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723526</xdr:colOff>
      <xdr:row>37</xdr:row>
      <xdr:rowOff>112057</xdr:rowOff>
    </xdr:from>
    <xdr:to>
      <xdr:col>4</xdr:col>
      <xdr:colOff>1237503</xdr:colOff>
      <xdr:row>39</xdr:row>
      <xdr:rowOff>134469</xdr:rowOff>
    </xdr:to>
    <xdr:sp macro="" textlink="">
      <xdr:nvSpPr>
        <xdr:cNvPr id="42" name="Ellipse 41">
          <a:extLst>
            <a:ext uri="{FF2B5EF4-FFF2-40B4-BE49-F238E27FC236}">
              <a16:creationId xmlns:a16="http://schemas.microsoft.com/office/drawing/2014/main" id="{1D2F0FC7-1165-41D3-8199-5DAF53C56C8C}"/>
            </a:ext>
          </a:extLst>
        </xdr:cNvPr>
        <xdr:cNvSpPr/>
      </xdr:nvSpPr>
      <xdr:spPr>
        <a:xfrm>
          <a:off x="6830732" y="9312086"/>
          <a:ext cx="513977" cy="448236"/>
        </a:xfrm>
        <a:prstGeom prst="ellipse">
          <a:avLst/>
        </a:prstGeom>
        <a:noFill/>
        <a:ln w="1905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717549</xdr:colOff>
      <xdr:row>40</xdr:row>
      <xdr:rowOff>88340</xdr:rowOff>
    </xdr:from>
    <xdr:to>
      <xdr:col>4</xdr:col>
      <xdr:colOff>1241051</xdr:colOff>
      <xdr:row>42</xdr:row>
      <xdr:rowOff>144370</xdr:rowOff>
    </xdr:to>
    <xdr:sp macro="" textlink="">
      <xdr:nvSpPr>
        <xdr:cNvPr id="43" name="Ellipse 42">
          <a:extLst>
            <a:ext uri="{FF2B5EF4-FFF2-40B4-BE49-F238E27FC236}">
              <a16:creationId xmlns:a16="http://schemas.microsoft.com/office/drawing/2014/main" id="{D5DEF259-2D16-4BDC-909D-6AB7BD2F5CF3}"/>
            </a:ext>
          </a:extLst>
        </xdr:cNvPr>
        <xdr:cNvSpPr/>
      </xdr:nvSpPr>
      <xdr:spPr>
        <a:xfrm>
          <a:off x="6824755" y="9893487"/>
          <a:ext cx="523502" cy="504265"/>
        </a:xfrm>
        <a:prstGeom prst="ellipse">
          <a:avLst/>
        </a:prstGeom>
        <a:noFill/>
        <a:ln w="1905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4</xdr:col>
      <xdr:colOff>1692086</xdr:colOff>
      <xdr:row>40</xdr:row>
      <xdr:rowOff>52386</xdr:rowOff>
    </xdr:from>
    <xdr:to>
      <xdr:col>6</xdr:col>
      <xdr:colOff>201705</xdr:colOff>
      <xdr:row>42</xdr:row>
      <xdr:rowOff>199735</xdr:rowOff>
    </xdr:to>
    <xdr:sp macro="" textlink="">
      <xdr:nvSpPr>
        <xdr:cNvPr id="44" name="Rectangle : coins arrondis 43">
          <a:extLst>
            <a:ext uri="{FF2B5EF4-FFF2-40B4-BE49-F238E27FC236}">
              <a16:creationId xmlns:a16="http://schemas.microsoft.com/office/drawing/2014/main" id="{D638C771-5D35-4152-9580-6AD25839328A}"/>
            </a:ext>
          </a:extLst>
        </xdr:cNvPr>
        <xdr:cNvSpPr/>
      </xdr:nvSpPr>
      <xdr:spPr>
        <a:xfrm>
          <a:off x="7530351" y="10518680"/>
          <a:ext cx="2252383" cy="617996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oneCellAnchor>
    <xdr:from>
      <xdr:col>3</xdr:col>
      <xdr:colOff>1949822</xdr:colOff>
      <xdr:row>1</xdr:row>
      <xdr:rowOff>78440</xdr:rowOff>
    </xdr:from>
    <xdr:ext cx="5973238" cy="941412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229B3922-BFAF-4BFE-BD93-26B3945A80A6}"/>
            </a:ext>
          </a:extLst>
        </xdr:cNvPr>
        <xdr:cNvSpPr/>
      </xdr:nvSpPr>
      <xdr:spPr>
        <a:xfrm>
          <a:off x="5726204" y="268940"/>
          <a:ext cx="5973238" cy="94141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5875">
                <a:solidFill>
                  <a:srgbClr val="000059"/>
                </a:solidFill>
                <a:prstDash val="solid"/>
              </a:ln>
              <a:solidFill>
                <a:srgbClr val="FFFFFF"/>
              </a:solidFill>
              <a:effectLst>
                <a:outerShdw blurRad="38100" dist="22860" dir="5400000" algn="tl" rotWithShape="0">
                  <a:srgbClr val="000000">
                    <a:alpha val="30000"/>
                  </a:srgbClr>
                </a:outerShdw>
              </a:effectLst>
              <a:latin typeface="Century Gothic" panose="020B0502020202020204" pitchFamily="34" charset="0"/>
            </a:rPr>
            <a:t>ELIS FOR ALL 2025</a:t>
          </a:r>
        </a:p>
      </xdr:txBody>
    </xdr:sp>
    <xdr:clientData/>
  </xdr:oneCellAnchor>
  <xdr:twoCellAnchor editAs="oneCell">
    <xdr:from>
      <xdr:col>8</xdr:col>
      <xdr:colOff>739589</xdr:colOff>
      <xdr:row>0</xdr:row>
      <xdr:rowOff>123265</xdr:rowOff>
    </xdr:from>
    <xdr:to>
      <xdr:col>10</xdr:col>
      <xdr:colOff>198742</xdr:colOff>
      <xdr:row>2</xdr:row>
      <xdr:rowOff>597924</xdr:rowOff>
    </xdr:to>
    <xdr:pic>
      <xdr:nvPicPr>
        <xdr:cNvPr id="38" name="Picture 66">
          <a:extLst>
            <a:ext uri="{FF2B5EF4-FFF2-40B4-BE49-F238E27FC236}">
              <a16:creationId xmlns:a16="http://schemas.microsoft.com/office/drawing/2014/main" id="{C11FEDE5-434E-44D0-8AC0-6E86ED8670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951324" y="123265"/>
          <a:ext cx="2649655" cy="903658"/>
        </a:xfrm>
        <a:prstGeom prst="rect">
          <a:avLst/>
        </a:prstGeom>
      </xdr:spPr>
    </xdr:pic>
    <xdr:clientData/>
  </xdr:twoCellAnchor>
  <xdr:twoCellAnchor>
    <xdr:from>
      <xdr:col>4</xdr:col>
      <xdr:colOff>1691718</xdr:colOff>
      <xdr:row>37</xdr:row>
      <xdr:rowOff>42861</xdr:rowOff>
    </xdr:from>
    <xdr:to>
      <xdr:col>6</xdr:col>
      <xdr:colOff>190503</xdr:colOff>
      <xdr:row>39</xdr:row>
      <xdr:rowOff>190502</xdr:rowOff>
    </xdr:to>
    <xdr:sp macro="" textlink="">
      <xdr:nvSpPr>
        <xdr:cNvPr id="46" name="Rectangle : coins arrondis 45">
          <a:extLst>
            <a:ext uri="{FF2B5EF4-FFF2-40B4-BE49-F238E27FC236}">
              <a16:creationId xmlns:a16="http://schemas.microsoft.com/office/drawing/2014/main" id="{A4C902AB-4293-4B76-8A23-895DD2D51F5D}"/>
            </a:ext>
          </a:extLst>
        </xdr:cNvPr>
        <xdr:cNvSpPr/>
      </xdr:nvSpPr>
      <xdr:spPr>
        <a:xfrm>
          <a:off x="7529983" y="9825596"/>
          <a:ext cx="2241549" cy="618288"/>
        </a:xfrm>
        <a:prstGeom prst="roundRect">
          <a:avLst/>
        </a:prstGeom>
        <a:noFill/>
        <a:ln w="38100">
          <a:solidFill>
            <a:srgbClr val="16CBE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72253</xdr:colOff>
      <xdr:row>51</xdr:row>
      <xdr:rowOff>55395</xdr:rowOff>
    </xdr:from>
    <xdr:to>
      <xdr:col>3</xdr:col>
      <xdr:colOff>1903478</xdr:colOff>
      <xdr:row>53</xdr:row>
      <xdr:rowOff>141194</xdr:rowOff>
    </xdr:to>
    <xdr:sp macro="" textlink="">
      <xdr:nvSpPr>
        <xdr:cNvPr id="47" name="Rectangle : coins arrondis 46">
          <a:extLst>
            <a:ext uri="{FF2B5EF4-FFF2-40B4-BE49-F238E27FC236}">
              <a16:creationId xmlns:a16="http://schemas.microsoft.com/office/drawing/2014/main" id="{9BF6F6A4-38BD-43C1-BFCA-43F2C4E24B65}"/>
            </a:ext>
          </a:extLst>
        </xdr:cNvPr>
        <xdr:cNvSpPr/>
      </xdr:nvSpPr>
      <xdr:spPr>
        <a:xfrm>
          <a:off x="3848635" y="13110248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45363</xdr:colOff>
      <xdr:row>51</xdr:row>
      <xdr:rowOff>62119</xdr:rowOff>
    </xdr:from>
    <xdr:to>
      <xdr:col>6</xdr:col>
      <xdr:colOff>5206</xdr:colOff>
      <xdr:row>53</xdr:row>
      <xdr:rowOff>147918</xdr:rowOff>
    </xdr:to>
    <xdr:sp macro="" textlink="">
      <xdr:nvSpPr>
        <xdr:cNvPr id="52" name="Rectangle : coins arrondis 51">
          <a:extLst>
            <a:ext uri="{FF2B5EF4-FFF2-40B4-BE49-F238E27FC236}">
              <a16:creationId xmlns:a16="http://schemas.microsoft.com/office/drawing/2014/main" id="{A163E851-10FA-4C7D-9BC6-3733220CB947}"/>
            </a:ext>
          </a:extLst>
        </xdr:cNvPr>
        <xdr:cNvSpPr/>
      </xdr:nvSpPr>
      <xdr:spPr>
        <a:xfrm>
          <a:off x="7755010" y="13116972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1878648</xdr:colOff>
      <xdr:row>51</xdr:row>
      <xdr:rowOff>68843</xdr:rowOff>
    </xdr:from>
    <xdr:to>
      <xdr:col>8</xdr:col>
      <xdr:colOff>79167</xdr:colOff>
      <xdr:row>53</xdr:row>
      <xdr:rowOff>154642</xdr:rowOff>
    </xdr:to>
    <xdr:sp macro="" textlink="">
      <xdr:nvSpPr>
        <xdr:cNvPr id="54" name="Rectangle : coins arrondis 53">
          <a:extLst>
            <a:ext uri="{FF2B5EF4-FFF2-40B4-BE49-F238E27FC236}">
              <a16:creationId xmlns:a16="http://schemas.microsoft.com/office/drawing/2014/main" id="{5FA37CDD-61EC-4A6F-9F43-2EF59039EBCA}"/>
            </a:ext>
          </a:extLst>
        </xdr:cNvPr>
        <xdr:cNvSpPr/>
      </xdr:nvSpPr>
      <xdr:spPr>
        <a:xfrm>
          <a:off x="11459677" y="13123696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1549202</xdr:colOff>
      <xdr:row>51</xdr:row>
      <xdr:rowOff>64361</xdr:rowOff>
    </xdr:from>
    <xdr:to>
      <xdr:col>10</xdr:col>
      <xdr:colOff>186750</xdr:colOff>
      <xdr:row>53</xdr:row>
      <xdr:rowOff>150160</xdr:rowOff>
    </xdr:to>
    <xdr:sp macro="" textlink="">
      <xdr:nvSpPr>
        <xdr:cNvPr id="55" name="Rectangle : coins arrondis 54">
          <a:extLst>
            <a:ext uri="{FF2B5EF4-FFF2-40B4-BE49-F238E27FC236}">
              <a16:creationId xmlns:a16="http://schemas.microsoft.com/office/drawing/2014/main" id="{7D3C3D59-3D94-4821-A4AA-3051F60A21A8}"/>
            </a:ext>
          </a:extLst>
        </xdr:cNvPr>
        <xdr:cNvSpPr/>
      </xdr:nvSpPr>
      <xdr:spPr>
        <a:xfrm>
          <a:off x="14760937" y="13119214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94668</xdr:colOff>
      <xdr:row>75</xdr:row>
      <xdr:rowOff>77807</xdr:rowOff>
    </xdr:from>
    <xdr:to>
      <xdr:col>3</xdr:col>
      <xdr:colOff>1925893</xdr:colOff>
      <xdr:row>77</xdr:row>
      <xdr:rowOff>163606</xdr:rowOff>
    </xdr:to>
    <xdr:sp macro="" textlink="">
      <xdr:nvSpPr>
        <xdr:cNvPr id="58" name="Rectangle : coins arrondis 57">
          <a:extLst>
            <a:ext uri="{FF2B5EF4-FFF2-40B4-BE49-F238E27FC236}">
              <a16:creationId xmlns:a16="http://schemas.microsoft.com/office/drawing/2014/main" id="{07CB823B-82E1-4B6F-AF70-DB0704E21E8F}"/>
            </a:ext>
          </a:extLst>
        </xdr:cNvPr>
        <xdr:cNvSpPr/>
      </xdr:nvSpPr>
      <xdr:spPr>
        <a:xfrm>
          <a:off x="3871050" y="19127807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67781</xdr:colOff>
      <xdr:row>75</xdr:row>
      <xdr:rowOff>73325</xdr:rowOff>
    </xdr:from>
    <xdr:to>
      <xdr:col>6</xdr:col>
      <xdr:colOff>27624</xdr:colOff>
      <xdr:row>77</xdr:row>
      <xdr:rowOff>159124</xdr:rowOff>
    </xdr:to>
    <xdr:sp macro="" textlink="">
      <xdr:nvSpPr>
        <xdr:cNvPr id="60" name="Rectangle : coins arrondis 59">
          <a:extLst>
            <a:ext uri="{FF2B5EF4-FFF2-40B4-BE49-F238E27FC236}">
              <a16:creationId xmlns:a16="http://schemas.microsoft.com/office/drawing/2014/main" id="{CF3F70D2-6701-4B71-B701-A9A196F698D9}"/>
            </a:ext>
          </a:extLst>
        </xdr:cNvPr>
        <xdr:cNvSpPr/>
      </xdr:nvSpPr>
      <xdr:spPr>
        <a:xfrm>
          <a:off x="7777428" y="19123325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6</xdr:col>
      <xdr:colOff>1856245</xdr:colOff>
      <xdr:row>75</xdr:row>
      <xdr:rowOff>80049</xdr:rowOff>
    </xdr:from>
    <xdr:to>
      <xdr:col>8</xdr:col>
      <xdr:colOff>56764</xdr:colOff>
      <xdr:row>77</xdr:row>
      <xdr:rowOff>165848</xdr:rowOff>
    </xdr:to>
    <xdr:sp macro="" textlink="">
      <xdr:nvSpPr>
        <xdr:cNvPr id="61" name="Rectangle : coins arrondis 60">
          <a:extLst>
            <a:ext uri="{FF2B5EF4-FFF2-40B4-BE49-F238E27FC236}">
              <a16:creationId xmlns:a16="http://schemas.microsoft.com/office/drawing/2014/main" id="{1ADB4E85-CE56-4562-A191-2DA9765A1691}"/>
            </a:ext>
          </a:extLst>
        </xdr:cNvPr>
        <xdr:cNvSpPr/>
      </xdr:nvSpPr>
      <xdr:spPr>
        <a:xfrm>
          <a:off x="11437274" y="19130049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8</xdr:col>
      <xdr:colOff>1526797</xdr:colOff>
      <xdr:row>75</xdr:row>
      <xdr:rowOff>75567</xdr:rowOff>
    </xdr:from>
    <xdr:to>
      <xdr:col>10</xdr:col>
      <xdr:colOff>164345</xdr:colOff>
      <xdr:row>77</xdr:row>
      <xdr:rowOff>161366</xdr:rowOff>
    </xdr:to>
    <xdr:sp macro="" textlink="">
      <xdr:nvSpPr>
        <xdr:cNvPr id="62" name="Rectangle : coins arrondis 61">
          <a:extLst>
            <a:ext uri="{FF2B5EF4-FFF2-40B4-BE49-F238E27FC236}">
              <a16:creationId xmlns:a16="http://schemas.microsoft.com/office/drawing/2014/main" id="{9586F09E-582F-4083-839B-059F3807FBB5}"/>
            </a:ext>
          </a:extLst>
        </xdr:cNvPr>
        <xdr:cNvSpPr/>
      </xdr:nvSpPr>
      <xdr:spPr>
        <a:xfrm>
          <a:off x="14738532" y="19125567"/>
          <a:ext cx="1831225" cy="590064"/>
        </a:xfrm>
        <a:prstGeom prst="roundRect">
          <a:avLst/>
        </a:prstGeom>
        <a:noFill/>
        <a:ln w="38100">
          <a:solidFill>
            <a:srgbClr val="000059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4587-B67D-478A-A9FE-4B9A3521C311}">
  <sheetPr codeName="Feuil3">
    <pageSetUpPr fitToPage="1"/>
  </sheetPr>
  <dimension ref="A1:T149"/>
  <sheetViews>
    <sheetView showGridLines="0" tabSelected="1" topLeftCell="A42" zoomScale="85" zoomScaleNormal="85" workbookViewId="0">
      <selection activeCell="B77" sqref="B77"/>
    </sheetView>
  </sheetViews>
  <sheetFormatPr baseColWidth="10" defaultColWidth="11.453125" defaultRowHeight="14.5" x14ac:dyDescent="0.35"/>
  <cols>
    <col min="2" max="2" width="24.7265625" customWidth="1"/>
    <col min="3" max="3" width="20.54296875" customWidth="1"/>
    <col min="4" max="4" width="30.81640625" customWidth="1"/>
    <col min="5" max="5" width="28" customWidth="1"/>
    <col min="6" max="6" width="28.1796875" customWidth="1"/>
    <col min="7" max="7" width="29.1796875" customWidth="1"/>
    <col min="8" max="8" width="25.453125" customWidth="1"/>
    <col min="9" max="9" width="26.1796875" customWidth="1"/>
    <col min="10" max="10" width="21.7265625" customWidth="1"/>
    <col min="11" max="11" width="16.81640625" bestFit="1" customWidth="1"/>
    <col min="12" max="12" width="23.54296875" customWidth="1"/>
  </cols>
  <sheetData>
    <row r="1" spans="1:20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ht="49" x14ac:dyDescent="0.9">
      <c r="A3" s="11"/>
      <c r="B3" s="11"/>
      <c r="C3" s="11"/>
      <c r="D3" s="57"/>
      <c r="E3" s="11"/>
      <c r="F3" s="28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ht="32" x14ac:dyDescent="0.6">
      <c r="A4" s="11"/>
      <c r="B4" s="58"/>
      <c r="C4" s="58"/>
      <c r="D4" s="59"/>
      <c r="E4" s="11"/>
      <c r="F4" s="29" t="s">
        <v>1</v>
      </c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x14ac:dyDescent="0.35">
      <c r="A5" s="60"/>
      <c r="B5" s="61"/>
      <c r="C5" s="61"/>
      <c r="D5" s="58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ht="19.5" x14ac:dyDescent="0.35">
      <c r="A6" s="60"/>
      <c r="B6" s="61"/>
      <c r="C6" s="61"/>
      <c r="D6" s="58"/>
      <c r="E6" s="11"/>
      <c r="F6" s="30" t="s">
        <v>2</v>
      </c>
      <c r="G6" s="11"/>
      <c r="H6" s="62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0.5" x14ac:dyDescent="0.4">
      <c r="A7" s="60"/>
      <c r="B7" s="63"/>
      <c r="C7" s="64"/>
      <c r="D7" s="58"/>
      <c r="E7" s="11"/>
      <c r="F7" s="11"/>
      <c r="G7" s="11"/>
      <c r="H7" s="65"/>
      <c r="I7" s="66"/>
      <c r="J7" s="67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31" customFormat="1" ht="21.5" x14ac:dyDescent="0.5">
      <c r="A8" s="68"/>
      <c r="B8" s="69"/>
      <c r="C8" s="70"/>
      <c r="D8" s="71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</row>
    <row r="9" spans="1:20" s="31" customFormat="1" ht="21.5" x14ac:dyDescent="0.5">
      <c r="A9" s="68"/>
      <c r="B9" s="69"/>
      <c r="C9" s="70"/>
      <c r="D9" s="71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</row>
    <row r="10" spans="1:20" s="31" customFormat="1" ht="21.5" x14ac:dyDescent="0.5">
      <c r="A10" s="68"/>
      <c r="B10" s="69"/>
      <c r="C10" s="70"/>
      <c r="D10" s="71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</row>
    <row r="11" spans="1:20" ht="36" x14ac:dyDescent="0.35">
      <c r="A11" s="11"/>
      <c r="B11" s="58"/>
      <c r="C11" s="73"/>
      <c r="D11" s="53" t="s">
        <v>3</v>
      </c>
      <c r="E11" s="100">
        <v>24.074999999999999</v>
      </c>
      <c r="F11" s="2">
        <v>0.3</v>
      </c>
      <c r="G11" s="3">
        <f>ROUNDUP(E11-(E11*F11),2)</f>
        <v>16.860000000000003</v>
      </c>
      <c r="H11" s="32" t="s">
        <v>4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ht="18" x14ac:dyDescent="0.35">
      <c r="A12" s="11"/>
      <c r="B12" s="11"/>
      <c r="C12" s="74"/>
      <c r="D12" s="75"/>
      <c r="E12" s="11"/>
      <c r="F12" s="11"/>
      <c r="G12" s="11"/>
      <c r="H12" s="76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ht="27.75" customHeight="1" x14ac:dyDescent="0.35">
      <c r="A13" s="11"/>
      <c r="B13" s="11"/>
      <c r="C13" s="74"/>
      <c r="D13" s="75"/>
      <c r="E13" s="11"/>
      <c r="F13" s="43" t="s">
        <v>5</v>
      </c>
      <c r="G13" s="11"/>
      <c r="H13" s="76"/>
      <c r="I13" s="92" t="s">
        <v>6</v>
      </c>
      <c r="J13" s="92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ht="17.5" x14ac:dyDescent="0.35">
      <c r="A14" s="11"/>
      <c r="B14" s="11"/>
      <c r="C14" s="11"/>
      <c r="D14" s="11"/>
      <c r="E14" s="11"/>
      <c r="F14" s="11"/>
      <c r="G14" s="11"/>
      <c r="H14" s="11"/>
      <c r="I14" s="39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ht="22.5" x14ac:dyDescent="0.45">
      <c r="A15" s="11"/>
      <c r="B15" s="11"/>
      <c r="C15" s="11"/>
      <c r="D15" s="11"/>
      <c r="E15" s="47">
        <f>E11*I15</f>
        <v>278.8968375</v>
      </c>
      <c r="F15" s="11"/>
      <c r="G15" s="46">
        <f>I15*G11</f>
        <v>195.31467000000004</v>
      </c>
      <c r="H15" s="11"/>
      <c r="I15" s="99">
        <v>11.5845</v>
      </c>
      <c r="J15" s="40">
        <v>1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x14ac:dyDescent="0.3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x14ac:dyDescent="0.3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x14ac:dyDescent="0.3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ht="35.25" customHeight="1" x14ac:dyDescent="0.35">
      <c r="A19" s="11"/>
      <c r="B19" s="11"/>
      <c r="C19" s="95" t="s">
        <v>44</v>
      </c>
      <c r="D19" s="95"/>
      <c r="E19" s="95"/>
      <c r="F19" s="95"/>
      <c r="G19" s="95"/>
      <c r="H19" s="95"/>
      <c r="I19" s="95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ht="18" customHeight="1" x14ac:dyDescent="0.35">
      <c r="A20" s="11"/>
      <c r="B20" s="11"/>
      <c r="C20" s="36"/>
      <c r="D20" s="36"/>
      <c r="E20" s="36"/>
      <c r="F20" s="36"/>
      <c r="G20" s="36"/>
      <c r="H20" s="36"/>
      <c r="I20" s="36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x14ac:dyDescent="0.3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ht="17.5" x14ac:dyDescent="0.35">
      <c r="A22" s="11"/>
      <c r="B22" s="11"/>
      <c r="C22" s="11"/>
      <c r="D22" s="25" t="s">
        <v>7</v>
      </c>
      <c r="E22" s="11"/>
      <c r="F22" s="11"/>
      <c r="G22" s="21" t="s">
        <v>8</v>
      </c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x14ac:dyDescent="0.3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ht="22.5" x14ac:dyDescent="0.45">
      <c r="A24" s="11"/>
      <c r="B24" s="11"/>
      <c r="C24" s="25" t="s">
        <v>9</v>
      </c>
      <c r="D24" s="48"/>
      <c r="E24" s="11"/>
      <c r="F24" s="11"/>
      <c r="G24" s="49">
        <f>(G27*I15)/J15</f>
        <v>0</v>
      </c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x14ac:dyDescent="0.3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x14ac:dyDescent="0.3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ht="22.5" x14ac:dyDescent="0.45">
      <c r="A27" s="11"/>
      <c r="B27" s="11"/>
      <c r="C27" s="21" t="s">
        <v>0</v>
      </c>
      <c r="D27" s="37">
        <f>(D24*J15)/I15</f>
        <v>0</v>
      </c>
      <c r="E27" s="11"/>
      <c r="F27" s="11"/>
      <c r="G27" s="42">
        <f>IF(D27/4&gt;50000,50000,D27/4)</f>
        <v>0</v>
      </c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x14ac:dyDescent="0.3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x14ac:dyDescent="0.3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x14ac:dyDescent="0.3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x14ac:dyDescent="0.3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x14ac:dyDescent="0.3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ht="22.5" customHeight="1" x14ac:dyDescent="0.35">
      <c r="A33" s="11"/>
      <c r="B33" s="11"/>
      <c r="C33" s="95" t="s">
        <v>10</v>
      </c>
      <c r="D33" s="95"/>
      <c r="E33" s="95"/>
      <c r="F33" s="95"/>
      <c r="G33" s="95"/>
      <c r="H33" s="95"/>
      <c r="I33" s="95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ht="15" customHeight="1" x14ac:dyDescent="0.35">
      <c r="A34" s="11"/>
      <c r="B34" s="11"/>
      <c r="C34" s="11"/>
      <c r="D34" s="11"/>
      <c r="E34" s="11"/>
      <c r="F34" s="26" t="s">
        <v>11</v>
      </c>
      <c r="G34" s="27"/>
      <c r="H34" s="27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ht="18" x14ac:dyDescent="0.35">
      <c r="A35" s="11"/>
      <c r="B35" s="11"/>
      <c r="C35" s="11"/>
      <c r="D35" s="11"/>
      <c r="E35" s="11"/>
      <c r="F35" s="27"/>
      <c r="G35" s="27"/>
      <c r="H35" s="27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x14ac:dyDescent="0.3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ht="17.5" x14ac:dyDescent="0.35">
      <c r="A37" s="11"/>
      <c r="B37" s="11"/>
      <c r="C37" s="11"/>
      <c r="D37" s="11"/>
      <c r="E37" s="11"/>
      <c r="F37" s="25" t="s">
        <v>12</v>
      </c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x14ac:dyDescent="0.3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ht="19.5" x14ac:dyDescent="0.35">
      <c r="A39" s="11"/>
      <c r="B39" s="11"/>
      <c r="C39" s="11"/>
      <c r="D39" s="11"/>
      <c r="E39" s="25" t="s">
        <v>9</v>
      </c>
      <c r="F39" s="50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x14ac:dyDescent="0.3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ht="15.5" x14ac:dyDescent="0.35">
      <c r="A41" s="11"/>
      <c r="B41" s="11"/>
      <c r="C41" s="11"/>
      <c r="D41" s="11"/>
      <c r="E41" s="11"/>
      <c r="F41" s="20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ht="19.5" x14ac:dyDescent="0.35">
      <c r="A42" s="11"/>
      <c r="B42" s="11"/>
      <c r="C42" s="11"/>
      <c r="D42" s="11"/>
      <c r="E42" s="21" t="s">
        <v>0</v>
      </c>
      <c r="F42" s="37">
        <f>F39/I15</f>
        <v>0</v>
      </c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x14ac:dyDescent="0.3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x14ac:dyDescent="0.35">
      <c r="A44" s="11"/>
      <c r="B44" s="11"/>
      <c r="C44" s="11"/>
      <c r="D44" s="11"/>
      <c r="E44" s="11"/>
      <c r="F44" s="38" t="str">
        <f>IF(F42&lt;50,"Det indikerte beløpet er mindre enn minimumskravet",IF(F42&gt;50000,"Maksimumsbeløpet er ikke overholdt",IF(F42&gt;G27,"Maksimumsbeløpet er ikke overholdt","")))</f>
        <v>Det indikerte beløpet er mindre enn minimumskravet</v>
      </c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x14ac:dyDescent="0.3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x14ac:dyDescent="0.3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ht="22.5" customHeight="1" x14ac:dyDescent="0.35">
      <c r="A47" s="11"/>
      <c r="B47" s="11"/>
      <c r="C47" s="95" t="s">
        <v>13</v>
      </c>
      <c r="D47" s="95"/>
      <c r="E47" s="95"/>
      <c r="F47" s="95"/>
      <c r="G47" s="95"/>
      <c r="H47" s="95"/>
      <c r="I47" s="95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ht="22.5" customHeight="1" x14ac:dyDescent="0.35">
      <c r="A48" s="11"/>
      <c r="B48" s="11"/>
      <c r="C48" s="36"/>
      <c r="D48" s="36"/>
      <c r="E48" s="36"/>
      <c r="F48" s="11"/>
      <c r="G48" s="36"/>
      <c r="H48" s="36"/>
      <c r="I48" s="36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x14ac:dyDescent="0.3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ht="17.5" x14ac:dyDescent="0.35">
      <c r="A50" s="11"/>
      <c r="B50" s="97" t="s">
        <v>14</v>
      </c>
      <c r="C50" s="11"/>
      <c r="D50" s="21" t="s">
        <v>21</v>
      </c>
      <c r="E50" s="11"/>
      <c r="F50" s="21" t="s">
        <v>19</v>
      </c>
      <c r="G50" s="11"/>
      <c r="H50" s="21" t="s">
        <v>17</v>
      </c>
      <c r="I50" s="11"/>
      <c r="J50" s="21" t="s">
        <v>15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ht="17.5" x14ac:dyDescent="0.35">
      <c r="A51" s="11"/>
      <c r="B51" s="97"/>
      <c r="C51" s="11"/>
      <c r="D51" s="21" t="s">
        <v>18</v>
      </c>
      <c r="E51" s="11"/>
      <c r="F51" s="21" t="s">
        <v>20</v>
      </c>
      <c r="G51" s="11"/>
      <c r="H51" s="21" t="s">
        <v>18</v>
      </c>
      <c r="I51" s="11"/>
      <c r="J51" s="21" t="s">
        <v>16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x14ac:dyDescent="0.3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ht="22.5" x14ac:dyDescent="0.45">
      <c r="A53" s="11"/>
      <c r="B53" s="77">
        <f>IF(F42&gt;G27,G27,F42)</f>
        <v>0</v>
      </c>
      <c r="C53" s="11"/>
      <c r="D53" s="78">
        <f>+B53/G11</f>
        <v>0</v>
      </c>
      <c r="E53" s="11"/>
      <c r="F53" s="79">
        <f>ROUNDDOWN(D53/10,0)</f>
        <v>0</v>
      </c>
      <c r="G53" s="11"/>
      <c r="H53" s="78">
        <f>+D53+F53</f>
        <v>0</v>
      </c>
      <c r="I53" s="11"/>
      <c r="J53" s="77">
        <f>+H53*E11</f>
        <v>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x14ac:dyDescent="0.3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3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x14ac:dyDescent="0.3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x14ac:dyDescent="0.35">
      <c r="A57" s="11"/>
      <c r="B57" s="11"/>
      <c r="C57" s="11"/>
      <c r="D57" s="11"/>
      <c r="E57" s="11"/>
      <c r="F57" s="11"/>
      <c r="G57" s="11"/>
      <c r="H57" s="22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ht="16" x14ac:dyDescent="0.35">
      <c r="A58" s="11"/>
      <c r="B58" s="96"/>
      <c r="C58" s="96"/>
      <c r="D58" s="96"/>
      <c r="E58" s="96"/>
      <c r="F58" s="96"/>
      <c r="G58" s="96"/>
      <c r="H58" s="96"/>
      <c r="I58" s="96"/>
      <c r="J58" s="96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ht="22.5" x14ac:dyDescent="0.45">
      <c r="A59" s="11"/>
      <c r="B59" s="11"/>
      <c r="C59" s="98" t="s">
        <v>22</v>
      </c>
      <c r="D59" s="98"/>
      <c r="E59" s="98"/>
      <c r="F59" s="98"/>
      <c r="G59" s="98"/>
      <c r="H59" s="98"/>
      <c r="I59" s="98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x14ac:dyDescent="0.35">
      <c r="A60" s="11"/>
      <c r="B60" s="11"/>
      <c r="C60" s="80"/>
      <c r="D60" s="80"/>
      <c r="E60" s="80"/>
      <c r="F60" s="80"/>
      <c r="G60" s="80"/>
      <c r="H60" s="80"/>
      <c r="I60" s="80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x14ac:dyDescent="0.35">
      <c r="A61" s="11"/>
      <c r="B61" s="11"/>
      <c r="C61" s="80"/>
      <c r="D61" s="80"/>
      <c r="E61" s="80"/>
      <c r="F61" s="80"/>
      <c r="G61" s="80"/>
      <c r="H61" s="80"/>
      <c r="I61" s="80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ht="16" x14ac:dyDescent="0.35">
      <c r="A62" s="11"/>
      <c r="B62" s="56"/>
      <c r="C62" s="81"/>
      <c r="D62" s="80"/>
      <c r="E62" s="81"/>
      <c r="F62" s="81"/>
      <c r="G62" s="81"/>
      <c r="H62" s="80"/>
      <c r="I62" s="81"/>
      <c r="J62" s="56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ht="15.65" customHeight="1" x14ac:dyDescent="0.35">
      <c r="A63" s="11"/>
      <c r="B63" s="11"/>
      <c r="C63" s="80"/>
      <c r="D63" s="80"/>
      <c r="E63" s="80"/>
      <c r="F63" s="80"/>
      <c r="G63" s="80"/>
      <c r="H63" s="80"/>
      <c r="I63" s="80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ht="15" x14ac:dyDescent="0.35">
      <c r="A64" s="11"/>
      <c r="B64" s="11"/>
      <c r="C64" s="80"/>
      <c r="D64" s="80"/>
      <c r="E64" s="82"/>
      <c r="F64" s="80"/>
      <c r="G64" s="82"/>
      <c r="H64" s="80"/>
      <c r="I64" s="80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ht="24.5" x14ac:dyDescent="0.45">
      <c r="A65" s="11"/>
      <c r="B65" s="11"/>
      <c r="C65" s="80"/>
      <c r="D65" s="80"/>
      <c r="E65" s="83">
        <f>+J53-B53</f>
        <v>0</v>
      </c>
      <c r="F65" s="45"/>
      <c r="G65" s="84" t="e">
        <f>E65/B53</f>
        <v>#DIV/0!</v>
      </c>
      <c r="H65" s="34"/>
      <c r="I65" s="80"/>
      <c r="J65" s="33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ht="24.5" x14ac:dyDescent="0.45">
      <c r="A66" s="11"/>
      <c r="B66" s="11"/>
      <c r="C66" s="80"/>
      <c r="D66" s="80"/>
      <c r="E66" s="83"/>
      <c r="F66" s="35"/>
      <c r="G66" s="85"/>
      <c r="H66" s="85"/>
      <c r="I66" s="80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ht="24.5" x14ac:dyDescent="0.45">
      <c r="A67" s="11"/>
      <c r="B67" s="11"/>
      <c r="C67" s="11"/>
      <c r="D67" s="11"/>
      <c r="E67" s="86"/>
      <c r="F67" s="65"/>
      <c r="G67" s="87"/>
      <c r="H67" s="22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ht="22.5" customHeight="1" x14ac:dyDescent="0.35">
      <c r="A68" s="11"/>
      <c r="B68" s="11"/>
      <c r="C68" s="95" t="s">
        <v>24</v>
      </c>
      <c r="D68" s="95"/>
      <c r="E68" s="95"/>
      <c r="F68" s="95"/>
      <c r="G68" s="95"/>
      <c r="H68" s="95"/>
      <c r="I68" s="95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ht="24.5" x14ac:dyDescent="0.45">
      <c r="A69" s="11"/>
      <c r="B69" s="11"/>
      <c r="C69" s="11"/>
      <c r="D69" s="11"/>
      <c r="E69" s="86"/>
      <c r="F69" s="88" t="s">
        <v>23</v>
      </c>
      <c r="G69" s="87"/>
      <c r="H69" s="22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ht="24.5" x14ac:dyDescent="0.45">
      <c r="A70" s="11"/>
      <c r="B70" s="11"/>
      <c r="C70" s="11"/>
      <c r="D70" s="11"/>
      <c r="E70" s="86"/>
      <c r="F70" s="65"/>
      <c r="G70" s="87"/>
      <c r="H70" s="22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ht="17.5" x14ac:dyDescent="0.35">
      <c r="A71" s="11"/>
      <c r="B71" s="11"/>
      <c r="C71" s="11"/>
      <c r="D71" s="11"/>
      <c r="E71" s="23"/>
      <c r="F71" s="24" t="s">
        <v>25</v>
      </c>
      <c r="G71" s="11"/>
      <c r="H71" s="22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ht="17.5" x14ac:dyDescent="0.35">
      <c r="A72" s="11"/>
      <c r="B72" s="11"/>
      <c r="C72" s="11"/>
      <c r="D72" s="11"/>
      <c r="E72" s="23"/>
      <c r="F72" s="24"/>
      <c r="G72" s="11"/>
      <c r="H72" s="22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ht="17.5" x14ac:dyDescent="0.35">
      <c r="A73" s="11"/>
      <c r="B73" s="11"/>
      <c r="C73" s="11"/>
      <c r="D73" s="11"/>
      <c r="E73" s="23"/>
      <c r="F73" s="24"/>
      <c r="G73" s="11"/>
      <c r="H73" s="22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ht="17.5" x14ac:dyDescent="0.35">
      <c r="A74" s="11"/>
      <c r="B74" s="25" t="s">
        <v>26</v>
      </c>
      <c r="C74" s="11"/>
      <c r="D74" s="21" t="s">
        <v>28</v>
      </c>
      <c r="E74" s="11"/>
      <c r="F74" s="21" t="s">
        <v>29</v>
      </c>
      <c r="G74" s="11"/>
      <c r="H74" s="44" t="s">
        <v>32</v>
      </c>
      <c r="I74" s="11"/>
      <c r="J74" s="21" t="s">
        <v>35</v>
      </c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ht="17.5" x14ac:dyDescent="0.35">
      <c r="A75" s="11"/>
      <c r="B75" s="25" t="s">
        <v>27</v>
      </c>
      <c r="C75" s="11"/>
      <c r="D75" s="21" t="s">
        <v>27</v>
      </c>
      <c r="E75" s="11"/>
      <c r="F75" s="44" t="s">
        <v>30</v>
      </c>
      <c r="G75" s="11"/>
      <c r="H75" s="44" t="s">
        <v>33</v>
      </c>
      <c r="I75" s="11"/>
      <c r="J75" s="21" t="s">
        <v>36</v>
      </c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x14ac:dyDescent="0.3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ht="22.5" x14ac:dyDescent="0.45">
      <c r="A77" s="11"/>
      <c r="B77" s="89"/>
      <c r="C77" s="11"/>
      <c r="D77" s="90">
        <f>IF(B77&lt;E11,-(1-(B77/E11)),IF(B77=E11,"0%",(B77/E11)-1))</f>
        <v>-1</v>
      </c>
      <c r="E77" s="11"/>
      <c r="F77" s="77">
        <f>+$H$53*B77</f>
        <v>0</v>
      </c>
      <c r="G77" s="11"/>
      <c r="H77" s="42">
        <f>+F77-$B$53</f>
        <v>0</v>
      </c>
      <c r="I77" s="11"/>
      <c r="J77" s="91" t="e">
        <f>+H77/B53</f>
        <v>#DIV/0!</v>
      </c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x14ac:dyDescent="0.3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x14ac:dyDescent="0.35">
      <c r="A79" s="11"/>
      <c r="B79" s="11"/>
      <c r="C79" s="11"/>
      <c r="D79" s="11"/>
      <c r="E79" s="11"/>
      <c r="F79" s="11"/>
      <c r="G79" s="11"/>
      <c r="H79" s="22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x14ac:dyDescent="0.3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x14ac:dyDescent="0.3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ht="23.5" x14ac:dyDescent="0.5">
      <c r="A82" s="11"/>
      <c r="B82" s="11"/>
      <c r="C82" s="11"/>
      <c r="D82" s="94" t="s">
        <v>37</v>
      </c>
      <c r="E82" s="94"/>
      <c r="F82" s="94"/>
      <c r="G82" s="94"/>
      <c r="H82" s="94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ht="12" customHeight="1" x14ac:dyDescent="0.4">
      <c r="A83" s="11"/>
      <c r="B83" s="11"/>
      <c r="C83" s="11"/>
      <c r="D83" s="12"/>
      <c r="E83" s="12"/>
      <c r="F83" s="12"/>
      <c r="G83" s="12"/>
      <c r="H83" s="12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ht="69.75" customHeight="1" x14ac:dyDescent="0.35">
      <c r="A84" s="11"/>
      <c r="B84" s="11"/>
      <c r="C84" s="11"/>
      <c r="D84" s="13" t="s">
        <v>38</v>
      </c>
      <c r="E84" s="14" t="s">
        <v>39</v>
      </c>
      <c r="F84" s="15" t="s">
        <v>40</v>
      </c>
      <c r="G84" s="15" t="s">
        <v>31</v>
      </c>
      <c r="H84" s="54" t="s">
        <v>34</v>
      </c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ht="16" x14ac:dyDescent="0.35">
      <c r="A85" s="11"/>
      <c r="B85" s="11"/>
      <c r="C85" s="11"/>
      <c r="D85" s="16">
        <v>-0.4</v>
      </c>
      <c r="E85" s="4">
        <f>+$E$11*(1+D85)</f>
        <v>14.444999999999999</v>
      </c>
      <c r="F85" s="10">
        <f t="shared" ref="F85:F92" si="0">+$H$53*E85</f>
        <v>0</v>
      </c>
      <c r="G85" s="5">
        <f t="shared" ref="G85:G92" si="1">+F85-$B$53</f>
        <v>0</v>
      </c>
      <c r="H85" s="1" t="e">
        <f>+G85/$B$53</f>
        <v>#DIV/0!</v>
      </c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ht="17.5" x14ac:dyDescent="0.35">
      <c r="A86" s="11"/>
      <c r="B86" s="11"/>
      <c r="C86" s="11"/>
      <c r="D86" s="16">
        <v>-0.3</v>
      </c>
      <c r="E86" s="6">
        <f t="shared" ref="E86:E92" si="2">+$E$11*(1+D86)</f>
        <v>16.852499999999999</v>
      </c>
      <c r="F86" s="5">
        <f t="shared" si="0"/>
        <v>0</v>
      </c>
      <c r="G86" s="5">
        <f t="shared" si="1"/>
        <v>0</v>
      </c>
      <c r="H86" s="1" t="e">
        <f t="shared" ref="H86:H92" si="3">+G86/$B$53</f>
        <v>#DIV/0!</v>
      </c>
      <c r="I86" s="93" t="s">
        <v>6</v>
      </c>
      <c r="J86" s="92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ht="17.5" x14ac:dyDescent="0.35">
      <c r="A87" s="11"/>
      <c r="B87" s="11"/>
      <c r="C87" s="11"/>
      <c r="D87" s="16">
        <v>-0.2</v>
      </c>
      <c r="E87" s="6">
        <f t="shared" si="2"/>
        <v>19.260000000000002</v>
      </c>
      <c r="F87" s="5">
        <f t="shared" si="0"/>
        <v>0</v>
      </c>
      <c r="G87" s="5">
        <f t="shared" si="1"/>
        <v>0</v>
      </c>
      <c r="H87" s="1" t="e">
        <f t="shared" si="3"/>
        <v>#DIV/0!</v>
      </c>
      <c r="I87" s="39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ht="17.5" x14ac:dyDescent="0.35">
      <c r="A88" s="11"/>
      <c r="B88" s="11"/>
      <c r="C88" s="11"/>
      <c r="D88" s="16">
        <v>-0.1</v>
      </c>
      <c r="E88" s="6">
        <f t="shared" si="2"/>
        <v>21.6675</v>
      </c>
      <c r="F88" s="5">
        <f t="shared" si="0"/>
        <v>0</v>
      </c>
      <c r="G88" s="5">
        <f t="shared" si="1"/>
        <v>0</v>
      </c>
      <c r="H88" s="1" t="e">
        <f t="shared" si="3"/>
        <v>#DIV/0!</v>
      </c>
      <c r="I88" s="52">
        <v>11.849500000000001</v>
      </c>
      <c r="J88" s="40">
        <v>1</v>
      </c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ht="16" x14ac:dyDescent="0.35">
      <c r="A89" s="11"/>
      <c r="B89" s="11"/>
      <c r="C89" s="11"/>
      <c r="D89" s="17">
        <v>0</v>
      </c>
      <c r="E89" s="7">
        <f t="shared" si="2"/>
        <v>24.074999999999999</v>
      </c>
      <c r="F89" s="8">
        <f t="shared" si="0"/>
        <v>0</v>
      </c>
      <c r="G89" s="8">
        <f t="shared" si="1"/>
        <v>0</v>
      </c>
      <c r="H89" s="9" t="e">
        <f t="shared" si="3"/>
        <v>#DIV/0!</v>
      </c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ht="17.5" x14ac:dyDescent="0.35">
      <c r="A90" s="11"/>
      <c r="B90" s="11"/>
      <c r="C90" s="11"/>
      <c r="D90" s="18">
        <v>0.1</v>
      </c>
      <c r="E90" s="6">
        <f t="shared" si="2"/>
        <v>26.482500000000002</v>
      </c>
      <c r="F90" s="5">
        <f t="shared" si="0"/>
        <v>0</v>
      </c>
      <c r="G90" s="5">
        <f t="shared" si="1"/>
        <v>0</v>
      </c>
      <c r="H90" s="1" t="e">
        <f t="shared" si="3"/>
        <v>#DIV/0!</v>
      </c>
      <c r="I90" s="51">
        <f>(I88*J90)/J88</f>
        <v>0</v>
      </c>
      <c r="J90" s="4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ht="16" x14ac:dyDescent="0.35">
      <c r="A91" s="11"/>
      <c r="B91" s="11"/>
      <c r="C91" s="11"/>
      <c r="D91" s="18">
        <v>0.2</v>
      </c>
      <c r="E91" s="6">
        <f t="shared" si="2"/>
        <v>28.889999999999997</v>
      </c>
      <c r="F91" s="5">
        <f t="shared" si="0"/>
        <v>0</v>
      </c>
      <c r="G91" s="5">
        <f t="shared" si="1"/>
        <v>0</v>
      </c>
      <c r="H91" s="1" t="e">
        <f t="shared" si="3"/>
        <v>#DIV/0!</v>
      </c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ht="16" x14ac:dyDescent="0.35">
      <c r="A92" s="11"/>
      <c r="B92" s="11"/>
      <c r="C92" s="11"/>
      <c r="D92" s="18">
        <v>0.3</v>
      </c>
      <c r="E92" s="6">
        <f t="shared" si="2"/>
        <v>31.297499999999999</v>
      </c>
      <c r="F92" s="5">
        <f t="shared" si="0"/>
        <v>0</v>
      </c>
      <c r="G92" s="5">
        <f t="shared" si="1"/>
        <v>0</v>
      </c>
      <c r="H92" s="1" t="e">
        <f t="shared" si="3"/>
        <v>#DIV/0!</v>
      </c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x14ac:dyDescent="0.3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x14ac:dyDescent="0.3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ht="23.5" x14ac:dyDescent="0.35">
      <c r="A95" s="11"/>
      <c r="B95" s="55" t="s">
        <v>41</v>
      </c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x14ac:dyDescent="0.35">
      <c r="A97" s="11"/>
      <c r="B97" s="11" t="s">
        <v>45</v>
      </c>
      <c r="C97" s="11"/>
      <c r="D97" s="19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x14ac:dyDescent="0.35">
      <c r="A98" s="11"/>
      <c r="B98" s="11" t="s">
        <v>42</v>
      </c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x14ac:dyDescent="0.35">
      <c r="A99" s="11"/>
      <c r="B99" s="11" t="s">
        <v>43</v>
      </c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x14ac:dyDescent="0.3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x14ac:dyDescent="0.3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x14ac:dyDescent="0.3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x14ac:dyDescent="0.3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x14ac:dyDescent="0.3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x14ac:dyDescent="0.3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x14ac:dyDescent="0.3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x14ac:dyDescent="0.3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x14ac:dyDescent="0.3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x14ac:dyDescent="0.3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x14ac:dyDescent="0.3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x14ac:dyDescent="0.3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x14ac:dyDescent="0.3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x14ac:dyDescent="0.3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x14ac:dyDescent="0.3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x14ac:dyDescent="0.3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x14ac:dyDescent="0.3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x14ac:dyDescent="0.3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x14ac:dyDescent="0.3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x14ac:dyDescent="0.3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x14ac:dyDescent="0.3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x14ac:dyDescent="0.3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x14ac:dyDescent="0.3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x14ac:dyDescent="0.3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x14ac:dyDescent="0.3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x14ac:dyDescent="0.3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x14ac:dyDescent="0.3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x14ac:dyDescent="0.3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x14ac:dyDescent="0.3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x14ac:dyDescent="0.3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x14ac:dyDescent="0.3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x14ac:dyDescent="0.3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x14ac:dyDescent="0.3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x14ac:dyDescent="0.3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x14ac:dyDescent="0.3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x14ac:dyDescent="0.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x14ac:dyDescent="0.3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x14ac:dyDescent="0.3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x14ac:dyDescent="0.3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x14ac:dyDescent="0.3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x14ac:dyDescent="0.3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x14ac:dyDescent="0.3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x14ac:dyDescent="0.3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x14ac:dyDescent="0.3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x14ac:dyDescent="0.3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x14ac:dyDescent="0.3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</sheetData>
  <sheetProtection algorithmName="SHA-512" hashValue="T5Oo3NwPCPQRKvEVPp1sgkpewmVTS3TeRleWswgx5J2nu0ivkl7lGUJmytDEuQlGLDuGN4J5DpgTk0ANDAzaUA==" saltValue="3lCZatuC2VMBxZMlfFvo8A==" spinCount="100000" sheet="1" objects="1" scenarios="1" selectLockedCells="1"/>
  <mergeCells count="10">
    <mergeCell ref="I13:J13"/>
    <mergeCell ref="I86:J86"/>
    <mergeCell ref="D82:H82"/>
    <mergeCell ref="C33:I33"/>
    <mergeCell ref="C47:I47"/>
    <mergeCell ref="C19:I19"/>
    <mergeCell ref="B58:J58"/>
    <mergeCell ref="C68:I68"/>
    <mergeCell ref="B50:B51"/>
    <mergeCell ref="C59:I59"/>
  </mergeCells>
  <conditionalFormatting sqref="E85:E92">
    <cfRule type="cellIs" dxfId="2" priority="1" operator="lessThan">
      <formula>$C$8</formula>
    </cfRule>
  </conditionalFormatting>
  <conditionalFormatting sqref="F85:F92">
    <cfRule type="cellIs" dxfId="1" priority="2" operator="lessThan">
      <formula>#REF!</formula>
    </cfRule>
  </conditionalFormatting>
  <conditionalFormatting sqref="G85:H92">
    <cfRule type="cellIs" dxfId="0" priority="3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scale="3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FR - FCPE EUR</vt:lpstr>
      <vt:lpstr>'FR - FCPE EUR'!Zone_d_impression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CASSIN Pauline</dc:creator>
  <cp:lastModifiedBy>MENDY Severine</cp:lastModifiedBy>
  <cp:lastPrinted>2024-07-12T10:00:02Z</cp:lastPrinted>
  <dcterms:created xsi:type="dcterms:W3CDTF">2023-09-25T09:15:03Z</dcterms:created>
  <dcterms:modified xsi:type="dcterms:W3CDTF">2025-09-12T16:24:46Z</dcterms:modified>
</cp:coreProperties>
</file>